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4" activeTab="19"/>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definedNames>
    <definedName name="_xlnm._FilterDatabase" localSheetId="10" hidden="1">部门政府采购预算表07!$A$8:$Q$32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<sst xmlns="http://schemas.openxmlformats.org/spreadsheetml/2006/main" count="3439" uniqueCount="1120">
  <si>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</si>
  <si>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</si>
  <si>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</si>
  <si>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</si>
  <si>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</si>
  <si>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</si>
  <si>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</si>
  <si>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</si>
  <si>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</si>
  <si>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</si>
  <si>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</si>
  <si>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</si>
  <si>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</si>
  <si>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</si>
  <si>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</si>
  <si>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</si>
  <si>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</si>
  <si>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</si>
  <si>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</si>
  <si>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</si>
  <si>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</si>
  <si>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</si>
  <si>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</si>
  <si>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</si>
  <si>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</si>
  <si>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</si>
  <si>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</si>
  <si>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</si>
  <si>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</si>
  <si>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</si>
  <si>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</si>
  <si>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</si>
  <si>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</si>
  <si>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</si>
  <si>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</si>
  <si>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</si>
  <si>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</si>
  <si>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</si>
  <si>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</si>
  <si>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</si>
  <si>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</si>
  <si>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</si>
  <si>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</si>
  <si>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</si>
  <si>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</si>
  <si>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</si>
  <si>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</si>
  <si>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</si>
  <si>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</si>
  <si>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</si>
  <si>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</si>
  <si>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</si>
  <si>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</si>
  <si>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</si>
  <si>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</si>
  <si>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</si>
  <si>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</si>
  <si>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</si>
  <si>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</si>
  <si>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</si>
  <si>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</si>
  <si>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</si>
  <si>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</si>
  <si>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</si>
  <si>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</si>
  <si>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</si>
  <si>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</si>
  <si>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</si>
  <si>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</si>
  <si>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</si>
  <si>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</si>
  <si>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</si>
  <si>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香格里拉市住房和城乡建设局</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</si>
  <si>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</si>
  <si>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</si>
  <si>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</si>
  <si>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</si>
  <si>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</si>
  <si>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</si>
  <si>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</si>
  <si>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</si>
  <si>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</si>
  <si>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</si>
  <si>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</si>
  <si>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</si>
  <si>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</si>
  <si>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</si>
  <si>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</si>
  <si>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20101</t>
  </si>
  <si>
    <t>2010101</t>
  </si>
  <si>
    <t>20139</t>
  </si>
  <si>
    <t>2013901</t>
  </si>
  <si>
    <t>208</t>
  </si>
  <si>
    <t>社会保障和就业支出</t>
  </si>
  <si>
    <t>20805</t>
  </si>
  <si>
    <t>2080505</t>
  </si>
  <si>
    <t>2080506</t>
  </si>
  <si>
    <t>2080599</t>
  </si>
  <si>
    <t>20808</t>
  </si>
  <si>
    <t>2080801</t>
  </si>
  <si>
    <t>210</t>
  </si>
  <si>
    <t>卫生健康支出</t>
  </si>
  <si>
    <t>21011</t>
  </si>
  <si>
    <t>2101101</t>
  </si>
  <si>
    <t>2101102</t>
  </si>
  <si>
    <t>2101103</t>
  </si>
  <si>
    <t>2101199</t>
  </si>
  <si>
    <t>211</t>
  </si>
  <si>
    <t>节能环保支出</t>
  </si>
  <si>
    <t>21103</t>
  </si>
  <si>
    <t>2110302</t>
  </si>
  <si>
    <t>212</t>
  </si>
  <si>
    <t>城乡社区支出</t>
  </si>
  <si>
    <t>21201</t>
  </si>
  <si>
    <t>2120101</t>
  </si>
  <si>
    <t>2120199</t>
  </si>
  <si>
    <t>21202</t>
  </si>
  <si>
    <t>2120201</t>
  </si>
  <si>
    <t>21203</t>
  </si>
  <si>
    <t>2120303</t>
  </si>
  <si>
    <t>21205</t>
  </si>
  <si>
    <t>2120501</t>
  </si>
  <si>
    <t>21299</t>
  </si>
  <si>
    <t>2129999</t>
  </si>
  <si>
    <t>214</t>
  </si>
  <si>
    <t>交通运输支出</t>
  </si>
  <si>
    <t>21499</t>
  </si>
  <si>
    <t>2149999</t>
  </si>
  <si>
    <t>221</t>
  </si>
  <si>
    <t>住房保障支出</t>
  </si>
  <si>
    <t>22101</t>
  </si>
  <si>
    <t>2210111</t>
  </si>
  <si>
    <t>22102</t>
  </si>
  <si>
    <t>2210201</t>
  </si>
  <si>
    <t>22103</t>
  </si>
  <si>
    <t>2210301</t>
  </si>
  <si>
    <t>229</t>
  </si>
  <si>
    <t>22999</t>
  </si>
  <si>
    <t>2299999</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</si>
  <si>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</si>
  <si>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</si>
  <si>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</si>
  <si>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</si>
  <si>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</si>
  <si>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</si>
  <si>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</si>
  <si>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</si>
  <si>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</si>
  <si>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</si>
  <si>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</si>
  <si>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</si>
  <si>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</si>
  <si>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</si>
  <si>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</si>
  <si>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</si>
  <si>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</si>
  <si>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</si>
  <si>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</si>
  <si>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</si>
  <si>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</si>
  <si>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</si>
  <si>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</si>
  <si>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</si>
  <si>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</si>
  <si>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</si>
  <si>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</si>
  <si>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</si>
  <si>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</si>
  <si>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</si>
  <si>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</si>
  <si>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</si>
  <si>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</si>
  <si>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</si>
  <si>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</si>
  <si>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</si>
  <si>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</si>
  <si>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</si>
  <si>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</si>
  <si>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</si>
  <si>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</si>
  <si>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</si>
  <si>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</si>
  <si>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</si>
  <si>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</si>
  <si>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</si>
  <si>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</si>
  <si>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</si>
  <si>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</si>
  <si>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人大事务</t>
  </si>
  <si>
    <t>行政运行</t>
  </si>
  <si>
    <t>社会工作事务</t>
  </si>
  <si>
    <t>行政事业单位养老支出</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</si>
  <si>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</si>
  <si>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</si>
  <si>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</si>
  <si>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</si>
  <si>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</si>
  <si>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</si>
  <si>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</si>
  <si>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</si>
  <si>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</si>
  <si>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污染防治</t>
  </si>
  <si>
    <t>水体</t>
  </si>
  <si>
    <t>城乡社区管理事务</t>
  </si>
  <si>
    <t>其他城乡社区管理事务支出</t>
  </si>
  <si>
    <t>城乡社区规划与管理</t>
  </si>
  <si>
    <t>城乡社区公共设施</t>
  </si>
  <si>
    <t>小城镇基础设施建设</t>
  </si>
  <si>
    <t>城乡社区环境卫生</t>
  </si>
  <si>
    <t>其他城乡社区支出</t>
  </si>
  <si>
    <t>其他交通运输支出</t>
  </si>
  <si>
    <t>保障性安居工程支出</t>
  </si>
  <si>
    <t>配租型住房保障</t>
  </si>
  <si>
    <t>住房改革支出</t>
  </si>
  <si>
    <t>住房公积金</t>
  </si>
  <si>
    <t>城乡社区住宅</t>
  </si>
  <si>
    <t>公有住房建设和维修改造支出</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</si>
  <si>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</si>
  <si>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</si>
  <si>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</si>
  <si>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</si>
  <si>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</si>
  <si>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</si>
  <si>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</si>
  <si>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</si>
  <si>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</si>
  <si>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</si>
  <si>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</si>
  <si>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</si>
  <si>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</si>
  <si>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</si>
  <si>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</si>
  <si>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</si>
  <si>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</si>
  <si>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</si>
  <si>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</si>
  <si>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</si>
  <si>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</si>
  <si>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</si>
  <si>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</si>
  <si>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</si>
  <si>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</si>
  <si>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</si>
  <si>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</si>
  <si>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</si>
  <si>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</si>
  <si>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533421210000000019277</t>
  </si>
  <si>
    <t>行政人员工资支出</t>
  </si>
  <si>
    <t>30101</t>
  </si>
  <si>
    <t>基本工资</t>
  </si>
  <si>
    <t>533421210000000019278</t>
  </si>
  <si>
    <t>事业人员工资支出</t>
  </si>
  <si>
    <t>30102</t>
  </si>
  <si>
    <t>津贴补贴</t>
  </si>
  <si>
    <t>30103</t>
  </si>
  <si>
    <t>奖金</t>
  </si>
  <si>
    <t>533421231100001479679</t>
  </si>
  <si>
    <t>公务员基础绩效奖</t>
  </si>
  <si>
    <t>30107</t>
  </si>
  <si>
    <t>绩效工资</t>
  </si>
  <si>
    <t>533421231100001479680</t>
  </si>
  <si>
    <t>事业人员基础绩效</t>
  </si>
  <si>
    <t>533421210000000019279</t>
  </si>
  <si>
    <t>社会保障缴费</t>
  </si>
  <si>
    <t>30108</t>
  </si>
  <si>
    <t>机关事业单位基本养老保险缴费</t>
  </si>
  <si>
    <t>机关事业单位职业年金缴费支出</t>
  </si>
  <si>
    <t>30109</t>
  </si>
  <si>
    <t>职业年金缴费</t>
  </si>
  <si>
    <t>30110</t>
  </si>
  <si>
    <t>职工基本医疗保险缴费</t>
  </si>
  <si>
    <t>30111</t>
  </si>
  <si>
    <t>公务员医疗补助缴费</t>
  </si>
  <si>
    <t>30112</t>
  </si>
  <si>
    <t>其他社会保障缴费</t>
  </si>
  <si>
    <t>533421210000000019280</t>
  </si>
  <si>
    <t>30113</t>
  </si>
  <si>
    <t>533421251100003592550</t>
  </si>
  <si>
    <t>市直机关党支部党建工作经费</t>
  </si>
  <si>
    <t>30201</t>
  </si>
  <si>
    <t>办公费</t>
  </si>
  <si>
    <t>533421210000000019288</t>
  </si>
  <si>
    <t>办公经费</t>
  </si>
  <si>
    <t>30205</t>
  </si>
  <si>
    <t>水费</t>
  </si>
  <si>
    <t>30206</t>
  </si>
  <si>
    <t>电费</t>
  </si>
  <si>
    <t>30207</t>
  </si>
  <si>
    <t>邮电费</t>
  </si>
  <si>
    <t>30211</t>
  </si>
  <si>
    <t>差旅费</t>
  </si>
  <si>
    <t>30213</t>
  </si>
  <si>
    <t>维修（护）费</t>
  </si>
  <si>
    <t>533421221100000235730</t>
  </si>
  <si>
    <t>30217</t>
  </si>
  <si>
    <t>30299</t>
  </si>
  <si>
    <t>其他商品和服务支出</t>
  </si>
  <si>
    <t>30239</t>
  </si>
  <si>
    <t>其他交通费用</t>
  </si>
  <si>
    <t>533421221100000235753</t>
  </si>
  <si>
    <t>工会经费</t>
  </si>
  <si>
    <t>30228</t>
  </si>
  <si>
    <t>533421241100002168193</t>
  </si>
  <si>
    <t>体检费</t>
  </si>
  <si>
    <t>30229</t>
  </si>
  <si>
    <t>福利费</t>
  </si>
  <si>
    <t>533421210000000019284</t>
  </si>
  <si>
    <t>公务用车运行维护费</t>
  </si>
  <si>
    <t>30231</t>
  </si>
  <si>
    <t>533421221100000235732</t>
  </si>
  <si>
    <t>公务用车租赁费</t>
  </si>
  <si>
    <t>533421210000000019286</t>
  </si>
  <si>
    <t>行政公务交通补贴</t>
  </si>
  <si>
    <t>533421231100001145683</t>
  </si>
  <si>
    <t>机关事业单位职工遗属生活补助</t>
  </si>
  <si>
    <t>30305</t>
  </si>
  <si>
    <t>生活补助</t>
  </si>
  <si>
    <t>533421251100003754533</t>
  </si>
  <si>
    <t>年终奖励绩效</t>
  </si>
  <si>
    <t>533421251100003600711</t>
  </si>
  <si>
    <t>编制外长聘人员工资福利经费</t>
  </si>
  <si>
    <t>30199</t>
  </si>
  <si>
    <t>其他工资福利支出</t>
  </si>
  <si>
    <t>533421251100003635019</t>
  </si>
  <si>
    <t>退休人员慰问经费</t>
  </si>
  <si>
    <t>30399</t>
  </si>
  <si>
    <t>其他对个人和家庭的补助</t>
  </si>
  <si>
    <t>预算05-1表</t>
  </si>
  <si>
    <t>2025年部门项目支出预算表</t>
  </si>
  <si>
    <t>项目分类</t>
  </si>
  <si>
    <t>项目单位</t>
  </si>
  <si>
    <t>经济科目编码</t>
  </si>
  <si>
    <t>经济科目名称</t>
  </si>
  <si>
    <t>本年拨款</t>
  </si>
  <si>
    <t>其中：本次下达</t>
  </si>
  <si>
    <t>2024年城市维护费专项资金</t>
  </si>
  <si>
    <t>事业发展类</t>
  </si>
  <si>
    <t>533421241100002170407</t>
  </si>
  <si>
    <t>30227</t>
  </si>
  <si>
    <t>委托业务费</t>
  </si>
  <si>
    <t>2024年香格里拉市市政亮化设施及交通信号灯市场化维护管养项目资金</t>
  </si>
  <si>
    <t>专项业务类</t>
  </si>
  <si>
    <t>533421241100002179016</t>
  </si>
  <si>
    <t>保障性住房工作专项经费</t>
  </si>
  <si>
    <t>民生类</t>
  </si>
  <si>
    <t>533421210000000000585</t>
  </si>
  <si>
    <t>30204</t>
  </si>
  <si>
    <t>手续费</t>
  </si>
  <si>
    <t>31002</t>
  </si>
  <si>
    <t>办公设备购置</t>
  </si>
  <si>
    <t>车辆燃料费、维修费、保险费列入财政预算的经费</t>
  </si>
  <si>
    <t>533421251100003557682</t>
  </si>
  <si>
    <t>30225</t>
  </si>
  <si>
    <t>专用燃料费</t>
  </si>
  <si>
    <t>迪庆州香格里拉市东城区环卫保洁市场化项目资金</t>
  </si>
  <si>
    <t>533421241100002179742</t>
  </si>
  <si>
    <t>房屋建筑安全隐患排查及鉴定经费</t>
  </si>
  <si>
    <t>533421251100003594691</t>
  </si>
  <si>
    <t>30906</t>
  </si>
  <si>
    <t>大型修缮</t>
  </si>
  <si>
    <t>绿化管养市场化项目资金</t>
  </si>
  <si>
    <t>533421241100002179136</t>
  </si>
  <si>
    <t>生活垃圾填埋场专用材料经费</t>
  </si>
  <si>
    <t>533421251100003641898</t>
  </si>
  <si>
    <t>30218</t>
  </si>
  <si>
    <t>专用材料费</t>
  </si>
  <si>
    <t>洗手台管养经费</t>
  </si>
  <si>
    <t>533421231100001135786</t>
  </si>
  <si>
    <t>香格里拉市保障性租赁住房维修专项资金</t>
  </si>
  <si>
    <t>533421231100001123246</t>
  </si>
  <si>
    <t>香格里拉市城郊结合部清扫保洁市场化项目资金</t>
  </si>
  <si>
    <t>533421241100002179584</t>
  </si>
  <si>
    <t>香格里拉市城区环卫保洁市场化项目资金</t>
  </si>
  <si>
    <t>533421241100002200339</t>
  </si>
  <si>
    <t>香格里拉市城乡风貌整治提升工作领导小组2025年办公室经费</t>
  </si>
  <si>
    <t>533421251100003624137</t>
  </si>
  <si>
    <t>香格里拉市第一、第二污水处理厂污水处理费资金</t>
  </si>
  <si>
    <t>533421241100002161808</t>
  </si>
  <si>
    <t>香格里拉市公厕管养经费</t>
  </si>
  <si>
    <t>533421231100001130630</t>
  </si>
  <si>
    <t>香格里拉市建塘镇纳帕海周边村庄污水收集处理一体化站（泵站）运维服务项目专项资金</t>
  </si>
  <si>
    <t>533421251100003596783</t>
  </si>
  <si>
    <t>香格里拉市金江镇、上江乡、五境乡、三坝乡污水处理厂维修专项资金</t>
  </si>
  <si>
    <t>533421241100002204719</t>
  </si>
  <si>
    <t>香格里拉市生活垃圾填埋场渗滤液全量化处理项目经费</t>
  </si>
  <si>
    <t>533421251100003635274</t>
  </si>
  <si>
    <t>香格里拉市市区环卫保洁市场化项目补充协议资金</t>
  </si>
  <si>
    <t>533421241100002180046</t>
  </si>
  <si>
    <t>香格里拉市住房和城乡建设局生活垃圾填埋场零星修复经费</t>
  </si>
  <si>
    <t>533421251100003557738</t>
  </si>
  <si>
    <t>香格里拉市住房和城乡建设局外聘人员专项经费</t>
  </si>
  <si>
    <t>533421231100001123458</t>
  </si>
  <si>
    <t>30226</t>
  </si>
  <si>
    <t>劳务费</t>
  </si>
  <si>
    <t>香格里拉市住房和城乡建设局综合办公经费</t>
  </si>
  <si>
    <t>533421241100002200405</t>
  </si>
  <si>
    <t>30902</t>
  </si>
  <si>
    <t>小中甸镇、尼西乡污水处理厂运维服务项目专项资金</t>
  </si>
  <si>
    <t>533421251100003623528</t>
  </si>
  <si>
    <t>预算05-2表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</si>
  <si>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</si>
  <si>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</si>
  <si>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</si>
  <si>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</si>
  <si>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</si>
  <si>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</si>
  <si>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</si>
  <si>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</si>
  <si>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</si>
  <si>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</si>
  <si>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</si>
  <si>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按规定程序使用，专项用于 2025 年保障性住房诉讼、 打印、购置办公用品、档案归档、日常工地检查、计量等， 资金使用严格按照资金使用管理办法加强资金监管，确保资 金专款专用、提高资金使用效益。</t>
  </si>
  <si>
    <t>产出指标</t>
  </si>
  <si>
    <t>数量指标</t>
  </si>
  <si>
    <t>购买台式电脑</t>
  </si>
  <si>
    <t>=</t>
  </si>
  <si>
    <t>1.00</t>
  </si>
  <si>
    <t>台（套）</t>
  </si>
  <si>
    <t>定量指标</t>
  </si>
  <si>
    <t>购买台式电脑数量</t>
  </si>
  <si>
    <t>购买打印机碳粉</t>
  </si>
  <si>
    <t>75</t>
  </si>
  <si>
    <t>支</t>
  </si>
  <si>
    <t>购买打印机碳粉数量</t>
  </si>
  <si>
    <t>购买彩色打印机</t>
  </si>
  <si>
    <t>购买彩色打印机数量</t>
  </si>
  <si>
    <t>质量指标</t>
  </si>
  <si>
    <t>保障性住房开工完成率</t>
  </si>
  <si>
    <t>&gt;=</t>
  </si>
  <si>
    <t>95</t>
  </si>
  <si>
    <t>%</t>
  </si>
  <si>
    <t>保障性住房开工完成率95%</t>
  </si>
  <si>
    <t>公租房日常维修合格率</t>
  </si>
  <si>
    <t>100</t>
  </si>
  <si>
    <t>公租房日常维修合格率100%</t>
  </si>
  <si>
    <t>时效指标</t>
  </si>
  <si>
    <t>各项工作完成时间</t>
  </si>
  <si>
    <t>2025年12月31日前</t>
  </si>
  <si>
    <t>是否</t>
  </si>
  <si>
    <t>定性指标</t>
  </si>
  <si>
    <t>各项工作2025年12月31日前完成</t>
  </si>
  <si>
    <t>成本指标</t>
  </si>
  <si>
    <t>社会成本指标</t>
  </si>
  <si>
    <t>&lt;=</t>
  </si>
  <si>
    <t>30</t>
  </si>
  <si>
    <t>万元/年</t>
  </si>
  <si>
    <t>反映香格里拉市2025年保障性住房专项工作预算经费</t>
  </si>
  <si>
    <t>效益指标</t>
  </si>
  <si>
    <t>社会效益</t>
  </si>
  <si>
    <t>提高保障性住房相关工作效率</t>
  </si>
  <si>
    <t>进一步提高</t>
  </si>
  <si>
    <t>是/否</t>
  </si>
  <si>
    <t>提高保障性住房工作效率</t>
  </si>
  <si>
    <t>居住群众条件改善</t>
  </si>
  <si>
    <t>进一步改善</t>
  </si>
  <si>
    <t>满意度指标</t>
  </si>
  <si>
    <t>服务对象满意度</t>
  </si>
  <si>
    <t>保障性住房相关工作人员满意度</t>
  </si>
  <si>
    <t>保障性住房相关工作人员满意度95%</t>
  </si>
  <si>
    <t>老旧小区居民满意度</t>
  </si>
  <si>
    <t>老旧小区居民满意度95%</t>
  </si>
  <si>
    <t>处理规模1300m3/d运营服务费为60万元/年（运营服务费包括：技术咨询费、工艺调试费、工艺运行管理费、设备日常维修维护、管理费、人工工资及福利费、水电费、药剂费、危废物品处置费、水质日常化验费、管理费等、泵站运行维护、污泥处置等费用）</t>
  </si>
  <si>
    <t>每天处理污水量</t>
  </si>
  <si>
    <t>1300</t>
  </si>
  <si>
    <t>立方米</t>
  </si>
  <si>
    <t>反映每天处理污水情况</t>
  </si>
  <si>
    <t>污水处理排放达标率</t>
  </si>
  <si>
    <t>反映污水处理排放达标情况</t>
  </si>
  <si>
    <t>污水处理及时率</t>
  </si>
  <si>
    <t>反映污水处理的及时率</t>
  </si>
  <si>
    <t>经济成本指标</t>
  </si>
  <si>
    <t>600000</t>
  </si>
  <si>
    <t>元</t>
  </si>
  <si>
    <t>反映项目预算情况</t>
  </si>
  <si>
    <t>生态效益</t>
  </si>
  <si>
    <t>维持生态平衡</t>
  </si>
  <si>
    <t>维持</t>
  </si>
  <si>
    <t>反映污水排放是否能够维持生态平衡</t>
  </si>
  <si>
    <t>污水处理厂周围居民满意度</t>
  </si>
  <si>
    <t>反映污水处理厂周围居民满意情况</t>
  </si>
  <si>
    <t xml:space="preserve">2025年城维费预算1000万元									
</t>
  </si>
  <si>
    <t>道路标线施划</t>
  </si>
  <si>
    <t xml:space="preserve">55990.99 </t>
  </si>
  <si>
    <t>平方米</t>
  </si>
  <si>
    <t>反映道路标线施划</t>
  </si>
  <si>
    <t>人行道石板砖修复</t>
  </si>
  <si>
    <t xml:space="preserve">778029.75 </t>
  </si>
  <si>
    <t>反映人行道石板砖修复</t>
  </si>
  <si>
    <t>人行道石盲道砖修复</t>
  </si>
  <si>
    <t xml:space="preserve">145444.74 </t>
  </si>
  <si>
    <t xml:space="preserve">反映人行道石盲道砖修复
</t>
  </si>
  <si>
    <t>道路沥青路面修复</t>
  </si>
  <si>
    <t xml:space="preserve">11183.68 </t>
  </si>
  <si>
    <t>反映道路沥青路面修复</t>
  </si>
  <si>
    <t>道路混凝土路面修复</t>
  </si>
  <si>
    <t xml:space="preserve">5163.72 </t>
  </si>
  <si>
    <t>反映道路混凝土路面修复情况</t>
  </si>
  <si>
    <t>道路路沿石修复</t>
  </si>
  <si>
    <t xml:space="preserve">7413.76 </t>
  </si>
  <si>
    <t>反映道路路沿石修复</t>
  </si>
  <si>
    <t>道路流水石修复</t>
  </si>
  <si>
    <t xml:space="preserve">2016.23 </t>
  </si>
  <si>
    <t>反映道路流水石修复</t>
  </si>
  <si>
    <t>老旧混凝土井盖修缮</t>
  </si>
  <si>
    <t xml:space="preserve">363.00 </t>
  </si>
  <si>
    <t>套</t>
  </si>
  <si>
    <t>反映老旧混凝土井盖修缮</t>
  </si>
  <si>
    <t>老旧铸铁井盖修缮</t>
  </si>
  <si>
    <t xml:space="preserve">549.00 </t>
  </si>
  <si>
    <t xml:space="preserve">反映老旧铸铁井盖修缮
</t>
  </si>
  <si>
    <t>雨水篦子修缮</t>
  </si>
  <si>
    <t xml:space="preserve">273.00 </t>
  </si>
  <si>
    <t>反映雨水篦子修缮</t>
  </si>
  <si>
    <t>工程完工达标率</t>
  </si>
  <si>
    <t>反映工程完工达标</t>
  </si>
  <si>
    <t>工程完工及时率</t>
  </si>
  <si>
    <t>反映工程完工及时情况</t>
  </si>
  <si>
    <t>1000</t>
  </si>
  <si>
    <t>项目总成本</t>
  </si>
  <si>
    <t>创建文明城市</t>
  </si>
  <si>
    <t>创建</t>
  </si>
  <si>
    <t>完成城市维护工作</t>
  </si>
  <si>
    <t>可持续影响</t>
  </si>
  <si>
    <t>打造世界的香格里拉</t>
  </si>
  <si>
    <t>打造</t>
  </si>
  <si>
    <t>受益群众满意度</t>
  </si>
  <si>
    <t>98</t>
  </si>
  <si>
    <t>反映受益群众满意情况</t>
  </si>
  <si>
    <t>用于支付12套一体化站和13套泵站运营费用39万元</t>
  </si>
  <si>
    <t>一体化站运营总数</t>
  </si>
  <si>
    <t>12</t>
  </si>
  <si>
    <t>反映一体化站运营总数</t>
  </si>
  <si>
    <t>运营泵站总数</t>
  </si>
  <si>
    <t>13</t>
  </si>
  <si>
    <t>个</t>
  </si>
  <si>
    <t>反映运营泵站数量</t>
  </si>
  <si>
    <t>预计处理污水总量</t>
  </si>
  <si>
    <t>390</t>
  </si>
  <si>
    <t>吨</t>
  </si>
  <si>
    <t>反映一体化站处理的污水总量</t>
  </si>
  <si>
    <t>水质处理达标率</t>
  </si>
  <si>
    <t>反映水质处理达标情况</t>
  </si>
  <si>
    <t>水质处理及时率</t>
  </si>
  <si>
    <t>反映水质处理的情况</t>
  </si>
  <si>
    <t>2.5</t>
  </si>
  <si>
    <t>元/吨</t>
  </si>
  <si>
    <t>反映每吨水处理的单价</t>
  </si>
  <si>
    <t>390000</t>
  </si>
  <si>
    <t>反映项目总成本</t>
  </si>
  <si>
    <t>反映污水处理以后是否维持生态平衡</t>
  </si>
  <si>
    <t>纳帕海周边居民满意度</t>
  </si>
  <si>
    <t>反映纳帕海周边居民满意度</t>
  </si>
  <si>
    <t>上述合同范围内的道路、清扫、保洁、冲洗、洒水作业；冬季道路除冰除雪；垃圾收集作业；垃圾清运至指定地点作业；垃圾房等环卫基础设施作业；交通护栏清洗作业；果皮箱和垃圾桶清洗作业；区域内小广告、电话涂鸦、水域清漂保洁、口香糖等的清除。对项目范围内的公共区域和设施开展常态化保洁和垃圾清运工作。目标一：一年365天对1446666.23㎡工作范围清洗、清扫、保洁；目标二：一年365天对区域内小广告、电话涂鸦、水域清漂保洁、口香糖等清除。</t>
  </si>
  <si>
    <t>环卫保洁作业面积</t>
  </si>
  <si>
    <t>1446666.23</t>
  </si>
  <si>
    <t>反映环卫保洁作业面积。</t>
  </si>
  <si>
    <t>环卫保洁作业时间</t>
  </si>
  <si>
    <t>365</t>
  </si>
  <si>
    <t>天/年</t>
  </si>
  <si>
    <t>反映环卫保洁作业时间</t>
  </si>
  <si>
    <t>考评得分</t>
  </si>
  <si>
    <t>分</t>
  </si>
  <si>
    <t>反映环卫保洁达标情况</t>
  </si>
  <si>
    <t>环卫保洁及时率</t>
  </si>
  <si>
    <t>反映环卫保洁及时情况</t>
  </si>
  <si>
    <t>500</t>
  </si>
  <si>
    <t>反映项目总承包资金规模</t>
  </si>
  <si>
    <t>全面提升香格里拉城市环境卫生的整体水平</t>
  </si>
  <si>
    <t>明显提高</t>
  </si>
  <si>
    <t>反映环卫保洁是否全面提升香格里拉城市环境卫生的整体水平</t>
  </si>
  <si>
    <t>完善和修订《香格里拉城市环卫保洁考核评分办法》</t>
  </si>
  <si>
    <t>项</t>
  </si>
  <si>
    <t>反映项目是否完善和修订《香格里拉城市环卫保洁考核评分办法》</t>
  </si>
  <si>
    <t>社会满意度及群众满意度</t>
  </si>
  <si>
    <t>反映群众满意度</t>
  </si>
  <si>
    <t>保障全局正常开展工作的站数</t>
  </si>
  <si>
    <t>10</t>
  </si>
  <si>
    <t>反映工作站数量</t>
  </si>
  <si>
    <t>住建局全年各种业务目标完成率</t>
  </si>
  <si>
    <t>99</t>
  </si>
  <si>
    <t>反映业务目标完成率</t>
  </si>
  <si>
    <t>项目完成及时性</t>
  </si>
  <si>
    <t>2025年12月31日</t>
  </si>
  <si>
    <t>反映项目完成情况</t>
  </si>
  <si>
    <t>反映项目实施资金使用情况</t>
  </si>
  <si>
    <t>保障住建局工作正常开展</t>
  </si>
  <si>
    <t>保障</t>
  </si>
  <si>
    <t>反映工作推进情况</t>
  </si>
  <si>
    <t>香格里拉市城区居民对全香格里拉市住房和城乡建设局事业的满意度</t>
  </si>
  <si>
    <t>委托香格里拉市云水环保投资有限公司针对两个污水处理厂，制定出不同的工艺调整计划和工艺应急预案，以确保控制两个厂的各段数据达到稳定平衡，确保产水量和出水达标，二污厂二期工程移交后将及时做出有效调整二期与一期的统一调配， 实现工艺优化产水达标；生产运营技术方面，积极向总公司申请技术支持，请求总公司下派技术人员对员工进行专业技术培训，培训内容包含二污厂CASS工艺工艺培训、一污厂MBR 膜工艺培训，以及设备日常维护保养、污水处理相关法律法规、安全培训以及各类迎检工作等等，进一步加强了员工的业务技能， 同时公司要求员工必须持证上岗，到目前为止公司 60%以上员工已完成污水处理工、化验员、安全员等 考试并获得相关资质证书。安全方面公司将针对厂区工艺设备以及员工自身安全考虑，要求每月必须对厂区进行两次以上安全综合检查，对检查出存在的安全隐患进行及时整改，并对员工每月组织观看学习安全事故案例以及厂区安全培训，力争在2025年全年做到安全零事故；两个污水处理厂实现四个“确保” :确保 安全生产、确保设备正常运行、确保生产消耗控制到 最低、确保出厂水质达标排放；因之前污水处理厂收 费机制未完全理顺，在之前的生产运行中给污水处理 厂带来一定困难及阻力，将在2025年完全理顺收费机 制，为污水处理厂正常运行提供经济保障。</t>
  </si>
  <si>
    <t>处理工艺种类</t>
  </si>
  <si>
    <t>种</t>
  </si>
  <si>
    <t>反映处理工艺种类。</t>
  </si>
  <si>
    <t>两个污水处理厂全年污水处理量</t>
  </si>
  <si>
    <t>34500</t>
  </si>
  <si>
    <t>吨/天</t>
  </si>
  <si>
    <t>反映两个污水处理厂全年污水处理量。处理完成率=实际处理完成量/应处理完成量*100%。</t>
  </si>
  <si>
    <t>两个污水处理厂全年设计水量</t>
  </si>
  <si>
    <t>30000</t>
  </si>
  <si>
    <t>反映两个污水处理厂全年设计水量。</t>
  </si>
  <si>
    <t>水体质量达到率</t>
  </si>
  <si>
    <t>反映通过委托第三方处理污水后，水体质量达到情况。水体质量达标率=水体达标量/总水体量*100%。</t>
  </si>
  <si>
    <t>安全事故发生率</t>
  </si>
  <si>
    <t>0</t>
  </si>
  <si>
    <t>反映安全事故发生次数。</t>
  </si>
  <si>
    <t>污泥处理处置合规率</t>
  </si>
  <si>
    <t>考察污泥处理处置合规性。</t>
  </si>
  <si>
    <t>反映污水处理是否及时。</t>
  </si>
  <si>
    <t>设备维修保养及时率</t>
  </si>
  <si>
    <t>反映设备发生故障时，维修是否及时。设备维修保养及时率=及时维修保养的设备量/需要维修保养的设备数量*100%。</t>
  </si>
  <si>
    <t>生态环境成本指标</t>
  </si>
  <si>
    <t>800</t>
  </si>
  <si>
    <t>万元</t>
  </si>
  <si>
    <t>反映污水处理成本不超过800万元。</t>
  </si>
  <si>
    <t>居民生活质量提升</t>
  </si>
  <si>
    <t>有效提升</t>
  </si>
  <si>
    <t>反映经过污水处理项目实施后，居民生活质量提升情况。</t>
  </si>
  <si>
    <t>减少污染物排放</t>
  </si>
  <si>
    <t>减少</t>
  </si>
  <si>
    <t>通过污水处理项目的实施，是否有效减少污染物排放。</t>
  </si>
  <si>
    <t>群众满意度</t>
  </si>
  <si>
    <t>85</t>
  </si>
  <si>
    <t>通过问卷调查了解社会群众对污水处理，水质提升满意程度。</t>
  </si>
  <si>
    <t>对项目范围内的公共区域和设施开展常态化保洁和垃圾清运工作。目标一：一年365天对504785㎡工作范围内各街道、道路等清扫保洁；目标二：一年365天对504785㎡工作范围内各街道、道路等的约18吨生活垃圾清运。</t>
  </si>
  <si>
    <t>504785</t>
  </si>
  <si>
    <t>反映环卫保洁作业面积</t>
  </si>
  <si>
    <t>天</t>
  </si>
  <si>
    <t>环卫保洁达标率</t>
  </si>
  <si>
    <t xml:space="preserve"> 2980000</t>
  </si>
  <si>
    <t>元/年</t>
  </si>
  <si>
    <t>反映项目总资金规模</t>
  </si>
  <si>
    <t>提升明显</t>
  </si>
  <si>
    <t>反映群众满意情况</t>
  </si>
  <si>
    <t>香格里拉市住房和城乡建设局外聘人员专项经费共70万元，其中：老账房代理记账有限公司60万元，云南建阁工程项目咨询管理有限公司40200元。</t>
  </si>
  <si>
    <t>签订档案归档合同</t>
  </si>
  <si>
    <t>份</t>
  </si>
  <si>
    <t>2025年签订档案归档合同一份</t>
  </si>
  <si>
    <t>签订代理记账合同</t>
  </si>
  <si>
    <t>签订代理记账合同2份</t>
  </si>
  <si>
    <t>会计核算（账务处理正确性）</t>
  </si>
  <si>
    <t>95%</t>
  </si>
  <si>
    <t>根据经济业务性质正确使用会计科目</t>
  </si>
  <si>
    <t>会计核算（账实相符，账账相符，账表相符，帐证核对）</t>
  </si>
  <si>
    <t>是</t>
  </si>
  <si>
    <t>总账与明细账及相关明细账之间账账必须相符，会计科目数据与原始凭证的数据必须相符，存货、资金、应收应付、资产要账实相符，财务报告与记账凭证的数据必须相符</t>
  </si>
  <si>
    <t>文献、档案的齐备</t>
  </si>
  <si>
    <t>各种文献、档案收录齐备，成套</t>
  </si>
  <si>
    <t>档案库账物相符</t>
  </si>
  <si>
    <t>档案记录与库内存档相符</t>
  </si>
  <si>
    <t>各单位要求上报数据及时性</t>
  </si>
  <si>
    <t>档案归档的及时性</t>
  </si>
  <si>
    <t>640200</t>
  </si>
  <si>
    <t>本项目成本</t>
  </si>
  <si>
    <t>有效提升财务工作质量</t>
  </si>
  <si>
    <t>反映相关投入能有效提升工作质量</t>
  </si>
  <si>
    <t>相关单位满意度</t>
  </si>
  <si>
    <t>被检查对象满意度95%以上</t>
  </si>
  <si>
    <t>全量化方案，其目标是将垃圾渗滤液的处理达到全程、全量、全面的要求。全量化垃圾渗滤液处理技术通过采用先进的处理设备和方法，对垃圾渗滤液进行全程处理，彻底去除有害物质，且无浓缩液的产生，降低对环境的负面影响，设计达标产水为150吨/天。</t>
  </si>
  <si>
    <t>全年处理水量</t>
  </si>
  <si>
    <t>40800</t>
  </si>
  <si>
    <t>反映全年处理水情况</t>
  </si>
  <si>
    <t>达标产水</t>
  </si>
  <si>
    <t>150</t>
  </si>
  <si>
    <t>反映达标产水情况</t>
  </si>
  <si>
    <t>反映水质处理及时情况</t>
  </si>
  <si>
    <t>300</t>
  </si>
  <si>
    <t>降低对环境的负面影响</t>
  </si>
  <si>
    <t>降低</t>
  </si>
  <si>
    <t>反映降低对环境的负面影响</t>
  </si>
  <si>
    <t>居民饮水满意度</t>
  </si>
  <si>
    <t>居民饮水满意</t>
  </si>
  <si>
    <t>用于支付2022年和2023年香格里拉市自建房房屋建筑安全隐患排查及房屋安全性鉴定费用</t>
  </si>
  <si>
    <t>房屋隐患排查数量</t>
  </si>
  <si>
    <t>22019</t>
  </si>
  <si>
    <t>图块</t>
  </si>
  <si>
    <t>反映房屋隐患排查数量</t>
  </si>
  <si>
    <t>房屋安全性鉴定栋数</t>
  </si>
  <si>
    <t>77</t>
  </si>
  <si>
    <t>栋</t>
  </si>
  <si>
    <t>反映房屋安全性鉴定栋数</t>
  </si>
  <si>
    <t>房屋安全性鉴定户数</t>
  </si>
  <si>
    <t>236</t>
  </si>
  <si>
    <t>户</t>
  </si>
  <si>
    <t>反映房屋安全性鉴定户数情况</t>
  </si>
  <si>
    <t>房屋隐患排查完成率</t>
  </si>
  <si>
    <t>反映房屋隐患排查完成情况</t>
  </si>
  <si>
    <t>房屋安全性鉴定达标率</t>
  </si>
  <si>
    <t>反映房屋安全性鉴定达标情况</t>
  </si>
  <si>
    <t>项目完工时间</t>
  </si>
  <si>
    <t>2023年12月31日</t>
  </si>
  <si>
    <t>反映项目的完工时间</t>
  </si>
  <si>
    <t>50</t>
  </si>
  <si>
    <t>反映项目所需支付资金</t>
  </si>
  <si>
    <t>提高自建房房屋居民安全</t>
  </si>
  <si>
    <t>提高</t>
  </si>
  <si>
    <t>反映项目是否提高自建房房屋居民安全</t>
  </si>
  <si>
    <t>自建房居民满意度</t>
  </si>
  <si>
    <t>反映自建房居民满意度</t>
  </si>
  <si>
    <t>用于洪沟修复、边坡修正经费
零星维修维护经费
渗滤液处理新增生化池建设项目经费
香格里拉市生活垃圾填埋场应急池浮动盖工程经费
共计500000元</t>
  </si>
  <si>
    <t>涉及工程数量</t>
  </si>
  <si>
    <t>4</t>
  </si>
  <si>
    <t>工程验收合格率</t>
  </si>
  <si>
    <t>工程完成及时率</t>
  </si>
  <si>
    <t>生活垃圾填埋及时率</t>
  </si>
  <si>
    <t>500000</t>
  </si>
  <si>
    <t>项目成本</t>
  </si>
  <si>
    <t>建立2025年生活垃圾填埋总结</t>
  </si>
  <si>
    <t>建立</t>
  </si>
  <si>
    <t>反映是否建立2025年生活垃圾填埋总结</t>
  </si>
  <si>
    <t>调查群众满意情况</t>
  </si>
  <si>
    <t>用于2025年生活垃圾填埋场专用材料经费150万元</t>
  </si>
  <si>
    <t>雨污分流覆膜面积</t>
  </si>
  <si>
    <t>1.2</t>
  </si>
  <si>
    <t>万平方</t>
  </si>
  <si>
    <t>反映雨污分流覆膜面积</t>
  </si>
  <si>
    <t>土夹石回填数量</t>
  </si>
  <si>
    <t>8000</t>
  </si>
  <si>
    <t>反映土夹石回填数量</t>
  </si>
  <si>
    <t>垃圾覆土面积</t>
  </si>
  <si>
    <t>7200</t>
  </si>
  <si>
    <t>反映垃圾覆土面积</t>
  </si>
  <si>
    <t>垃圾填埋场日填埋能力提升</t>
  </si>
  <si>
    <t>提升</t>
  </si>
  <si>
    <t>反映垃圾填埋场日填埋能力</t>
  </si>
  <si>
    <t>土夹石回填、垃圾覆土及时率</t>
  </si>
  <si>
    <t>反映土夹石回填、垃圾覆土及时率</t>
  </si>
  <si>
    <t>改善提升环境卫生</t>
  </si>
  <si>
    <t>反映环境卫生提升情况</t>
  </si>
  <si>
    <t>居民满意度</t>
  </si>
  <si>
    <t>反映居民满意度</t>
  </si>
  <si>
    <t xml:space="preserve">用于香格里拉市城乡风貌整治提升工作领导小组2025年办公室经费 20000元
</t>
  </si>
  <si>
    <t>碳粉购置数量</t>
  </si>
  <si>
    <t xml:space="preserve">反映购买碳粉数量情况
</t>
  </si>
  <si>
    <t>购买打印纸数量</t>
  </si>
  <si>
    <t>35</t>
  </si>
  <si>
    <t>箱</t>
  </si>
  <si>
    <t>反映购买打印纸数量情况</t>
  </si>
  <si>
    <t>购买笔记本数量</t>
  </si>
  <si>
    <t>20</t>
  </si>
  <si>
    <t>本</t>
  </si>
  <si>
    <t>反映购买笔记本数量</t>
  </si>
  <si>
    <t>购买签字笔数量</t>
  </si>
  <si>
    <t>盒</t>
  </si>
  <si>
    <t>反映购买签字笔数量</t>
  </si>
  <si>
    <t>购买档案盒数量</t>
  </si>
  <si>
    <t>反映购买档案盒数量情况</t>
  </si>
  <si>
    <t>硬盘数量</t>
  </si>
  <si>
    <t xml:space="preserve">反映硬盘数量
</t>
  </si>
  <si>
    <t>记号笔</t>
  </si>
  <si>
    <t>反映记号笔购买情况</t>
  </si>
  <si>
    <t>牛皮纸</t>
  </si>
  <si>
    <t>反映牛皮纸购买情况</t>
  </si>
  <si>
    <t>长尾夹</t>
  </si>
  <si>
    <t>15</t>
  </si>
  <si>
    <t>反映长尾夹数量</t>
  </si>
  <si>
    <t>回形针</t>
  </si>
  <si>
    <t>反映回形针购买情况</t>
  </si>
  <si>
    <t>三联单（A3）</t>
  </si>
  <si>
    <t>250</t>
  </si>
  <si>
    <t>反映三联单（A3）情况</t>
  </si>
  <si>
    <t>办公用品购置合格率</t>
  </si>
  <si>
    <t>反映办公用品购置合格情况</t>
  </si>
  <si>
    <t>办公用品购置及时率</t>
  </si>
  <si>
    <t>反映办公用品购置及时率</t>
  </si>
  <si>
    <t>20000</t>
  </si>
  <si>
    <t>完善工作机制</t>
  </si>
  <si>
    <t>完善</t>
  </si>
  <si>
    <t>反映工作是否完善工作机制</t>
  </si>
  <si>
    <t>办公用品使用人满意度</t>
  </si>
  <si>
    <t>反映办公用品使用人满意情况</t>
  </si>
  <si>
    <t>香格里拉市环境卫生管理站在市委市政府的正确领导下，随着城市的不断发展、市委市政府对环卫的要求特别高、环卫站配有清扫捡查车辆每天对环卫公司的清扫道面积、清扫质量进行检察评分、必须严格进行监督管理公司对城区垃圾清运的质量、环卫站配有清运垃圾场污水的水车、配有清运公厕的吸粪车、各种车辆12辆。2024年做好执法车辆维修、保险、检车、燃油采购工作。严格按照车辆维修、保险、检车、燃油标准执行。</t>
  </si>
  <si>
    <t>环卫执法检查车</t>
  </si>
  <si>
    <t>辆</t>
  </si>
  <si>
    <t>环卫执法检查车出勤次数</t>
  </si>
  <si>
    <t>次</t>
  </si>
  <si>
    <t>车辆保险数</t>
  </si>
  <si>
    <t>112</t>
  </si>
  <si>
    <t>填埋挖机、转载机、压实机的运转数量</t>
  </si>
  <si>
    <t>年检车次数</t>
  </si>
  <si>
    <t>环卫其他业务车辆</t>
  </si>
  <si>
    <t>反映环卫其他业务车辆</t>
  </si>
  <si>
    <t>环卫执法检查工作覆盖率</t>
  </si>
  <si>
    <t>环卫清运工工作覆盖率</t>
  </si>
  <si>
    <t>垃圾清运工作及时率</t>
  </si>
  <si>
    <t>反映垃圾清运工作及时情况</t>
  </si>
  <si>
    <t>环卫执法检查工作及时率</t>
  </si>
  <si>
    <t xml:space="preserve"> 904,000.00 </t>
  </si>
  <si>
    <t>反映项目总预算</t>
  </si>
  <si>
    <t>完成2025年环卫检查、收费、清运等工作总结</t>
  </si>
  <si>
    <t>社会满意度</t>
  </si>
  <si>
    <t>反映社会满意情况</t>
  </si>
  <si>
    <t>目标一：绿地养护面积77598.77平方米
目标二：铺装面积53719.18平方米</t>
  </si>
  <si>
    <t>绿地养护面积</t>
  </si>
  <si>
    <t>1070572.55</t>
  </si>
  <si>
    <t>绿地养护面积1070572.55平方米</t>
  </si>
  <si>
    <t>硬化保洁面积</t>
  </si>
  <si>
    <t>150429.73</t>
  </si>
  <si>
    <t>硬化保洁面积150429.73平方米</t>
  </si>
  <si>
    <t>绿地养护工作考核达标率</t>
  </si>
  <si>
    <t>绿地养护工作考核达标率95%</t>
  </si>
  <si>
    <t>绿地养护工作完成时间</t>
  </si>
  <si>
    <t>2025年12月31日之前</t>
  </si>
  <si>
    <t>绿地养护工作在2025年12月31日之前完成</t>
  </si>
  <si>
    <t>1500</t>
  </si>
  <si>
    <t>维持城市现有绿地面积</t>
  </si>
  <si>
    <t>改善城市生态环境</t>
  </si>
  <si>
    <t>90</t>
  </si>
  <si>
    <t>受益群众满意度90%</t>
  </si>
  <si>
    <t>对项目范围内的公共区域和设施开展常态化保洁和垃圾清运工作，长效运转，稳步提升香格里拉市环境卫生管理水平。目标一：一年365天对1972819㎡工作范围内的各街道、河道、水景、边坡、交通隔离栏、宣传栏、亭台、木石凳、各类雕塑、果皮箱、垃圾箱、桶等的清洗、清扫、保洁；目标二：一年365天对城区小广告的清除，冬季除冰除雪；目标三：一年365天对1972819㎡工作范围内的各街道、小区、酒店、企事业单位、商铺、娱乐场所、农贸市场、古城等辖区内垃圾收集、清运（每天约150吨）。</t>
  </si>
  <si>
    <t>1972819</t>
  </si>
  <si>
    <t>街道清洁度提升率</t>
  </si>
  <si>
    <t>反应环卫保洁及时情况</t>
  </si>
  <si>
    <t>反映项目完成及时性</t>
  </si>
  <si>
    <t xml:space="preserve">22427006 </t>
  </si>
  <si>
    <t>反映项目总承包资金</t>
  </si>
  <si>
    <t>反映环卫保洁市场是否全面提升香格里拉城市环境质量水平</t>
  </si>
  <si>
    <t>社会满意度和群众满意度</t>
  </si>
  <si>
    <t>对全市4242套公租房及基础设施进行维修维护，涉及13个工程，分别是：1、香格里拉市2025年保障性住房维修项目-第三中学教师公租房；2、香格里拉市2025年保障性住房维修项日-虎跳峡小学廉租房；3、香格里拉市2025年保障性住房维修项目-金江镇廉租房维修；4、香格里拉市2025年保障性住房维修项目-小中甸小学教师周转房廉租；5、香格里拉市2025年保障性住房维修项目-上江乡政府廉租房维修；6、香格里拉市2025年保障性住房维修项目-上江小学廉租房维修；7、香格里拉市2025年保障性住房维修项目-东旺乡政府周转房维修；8、香格里拉市2025年保障性住房维修项目-尼玛林卡廉租房维修；9、香格里拉市2025年保障性住房维修项目-林业小区廉租房维修；10、香格里拉市2025年保障性住房维修项目-三坝乡政府廉租房维修；11、香格里拉市2025年保障性住房维修项目-五境乡卫生院廉租房维修；12、香格里拉市2025年保障性住房维修项目-五境乡小学廉租房维修；13、香格里拉市2025年保障性住房维修项目-洛吉乡卫生院周转房修缮。</t>
  </si>
  <si>
    <t>维修涉及地区</t>
  </si>
  <si>
    <t>反映维修涉及地区</t>
  </si>
  <si>
    <t>验收合格率</t>
  </si>
  <si>
    <t>反映验收合格情况</t>
  </si>
  <si>
    <t>维修及时率</t>
  </si>
  <si>
    <t>反映维修及时情况</t>
  </si>
  <si>
    <t>反映本项目成本</t>
  </si>
  <si>
    <t>提高公租房住户的居住条件</t>
  </si>
  <si>
    <t>反映提高公租房住户的居住条件</t>
  </si>
  <si>
    <t>涉及区域得到改善</t>
  </si>
  <si>
    <t>改善</t>
  </si>
  <si>
    <t>有效改善公租房小区环境</t>
  </si>
  <si>
    <t>80</t>
  </si>
  <si>
    <t>香格里拉市金江镇、上江乡、五境乡、三坝乡污水处理厂运维。</t>
  </si>
  <si>
    <t>污水处理厂维修个数</t>
  </si>
  <si>
    <t>污水处理厂维修个数4个</t>
  </si>
  <si>
    <t>维修验收通过率</t>
  </si>
  <si>
    <t>维修验收通过率95%</t>
  </si>
  <si>
    <t>维修完成时间</t>
  </si>
  <si>
    <t>维修完成时间2025年12月31日前</t>
  </si>
  <si>
    <t xml:space="preserve"> 967,500.00 </t>
  </si>
  <si>
    <t>保障污水处理厂正常运转</t>
  </si>
  <si>
    <t>保障污水排放达标</t>
  </si>
  <si>
    <t>群众满意度90%</t>
  </si>
  <si>
    <t>为对城区12座市政公厕进行保洁管理，聘请了12名公厕保洁人员，为其支付劳务费及缴纳社保，及时缴纳公厕水电费。做到定期对公厕设施进行检查，包括厕所、洗手间、排污系统等，确保设施完好无损，运行正常。及时维修损坏的设施，如水龙头、冲水装置、照明设备等，确保公厕的正常使用。</t>
  </si>
  <si>
    <t>管护公厕</t>
  </si>
  <si>
    <t>座</t>
  </si>
  <si>
    <t>反映对12座市政公厕进行保洁管理。</t>
  </si>
  <si>
    <t>公厕卫生环境考核次数</t>
  </si>
  <si>
    <t>考察是否按照考核办法执行公厕卫生环境考核。</t>
  </si>
  <si>
    <t>媒体曝光事件次数</t>
  </si>
  <si>
    <t>反映发生媒体曝光事件次数。</t>
  </si>
  <si>
    <t>公厕月度考核通过率</t>
  </si>
  <si>
    <t>考察12座公厕月度考核通过情况。</t>
  </si>
  <si>
    <t>公厕水电故障维修及时率</t>
  </si>
  <si>
    <t>反映公厕水电故障维修是否及时。24h内修复完成为及时，超24h修复为不及时。</t>
  </si>
  <si>
    <t>120</t>
  </si>
  <si>
    <t>反映12座公厕维修维护资金支出情况。</t>
  </si>
  <si>
    <t>提高公厕环境卫生</t>
  </si>
  <si>
    <t>反映提高公厕环境卫生情况。</t>
  </si>
  <si>
    <t>通过问卷调查的方式了解群众对城区公厕卫生环境及设施情况满意程度。</t>
  </si>
  <si>
    <t>随着香格里拉市城市发展，为响应7个专项行动，香格里拉市建设了20处公共洗手台。城市基础服务设施，建设重要，常态化管护更重要，管护内容包括清洁，水电费，维修，洗手液、手纸的供应等。经预算，年度经费总额需求为850000元。</t>
  </si>
  <si>
    <t>管养公共洗手台数量</t>
  </si>
  <si>
    <t>管养公共洗手台大于20座</t>
  </si>
  <si>
    <t>公共洗手台维修</t>
  </si>
  <si>
    <t>公共洗手台能维持正常使用</t>
  </si>
  <si>
    <t>按标准完成常态化管护</t>
  </si>
  <si>
    <t>按标准完成</t>
  </si>
  <si>
    <t>管护内容包括清洁，水电费，维修，洗手液、手纸的供应等</t>
  </si>
  <si>
    <t>洗手台管养完成及时性</t>
  </si>
  <si>
    <t>反映洗手台管养完成情况</t>
  </si>
  <si>
    <t>850000</t>
  </si>
  <si>
    <t>提高城市环境卫生</t>
  </si>
  <si>
    <t>创建卫生城市、文明城市</t>
  </si>
  <si>
    <t>提升人居环境品质</t>
  </si>
  <si>
    <t>反映受益群众满意度</t>
  </si>
  <si>
    <t>对项目范围内的公共区域和设施开展常态化保洁和垃圾清运工作。目标一：一年365天对90800㎡工作范围内的各街道、河道、水景、边坡、交通隔离栏、宣传栏、亭台、木石凳、各类雕塑、果皮箱、垃圾箱、桶等的清洗、清扫、保洁；目标二：一年365天对90800㎡工作范围内城区小广告的清除，冬季除冰除雪；目标三：一年365天对90800㎡工作范围内的各街道、小区、酒店、企事业单位、商铺、娱乐场所、农贸市场、古城等辖区内垃圾收集、清运。</t>
  </si>
  <si>
    <t>90800</t>
  </si>
  <si>
    <t>街道清洁完成及时性</t>
  </si>
  <si>
    <t>反映环卫保洁及时性情况</t>
  </si>
  <si>
    <t>87</t>
  </si>
  <si>
    <t>全面提高香格里拉环境卫生水平</t>
  </si>
  <si>
    <t>反映环卫保洁是否全面提升香格里拉城市卫生水平</t>
  </si>
  <si>
    <t>反映群众满意度指标</t>
  </si>
  <si>
    <t>2025年香格里拉市市政亮化设施及交通信号灯市场化维护管养项目资金</t>
  </si>
  <si>
    <t>道路市政道路照明路灯</t>
  </si>
  <si>
    <t>185</t>
  </si>
  <si>
    <t>反映道路市政道路照明路灯数量</t>
  </si>
  <si>
    <t>公园立面亮化灯带系统</t>
  </si>
  <si>
    <t>200</t>
  </si>
  <si>
    <t>反映公园公园立面亮化灯带系统</t>
  </si>
  <si>
    <t>交通信号灯</t>
  </si>
  <si>
    <t>9500</t>
  </si>
  <si>
    <t>反映交通信号灯</t>
  </si>
  <si>
    <t>路灯管养及时性</t>
  </si>
  <si>
    <t>反映管养及时性</t>
  </si>
  <si>
    <t>路灯管养时限</t>
  </si>
  <si>
    <t>年-月-日</t>
  </si>
  <si>
    <t>反映路灯管养及时性</t>
  </si>
  <si>
    <t>反映项目的经济成本</t>
  </si>
  <si>
    <t>反映2024年香格里拉市市政亮化设施及交通信号灯市场化维护管养项目群众满意度</t>
  </si>
  <si>
    <t>预算06表</t>
  </si>
  <si>
    <t>2025年政府性基金预算支出预算表</t>
  </si>
  <si>
    <t>政府性基金预算支出预算表</t>
  </si>
  <si>
    <t>单位名称：全部</t>
  </si>
  <si>
    <t>本年政府性基金预算支出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</si>
  <si>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</si>
  <si>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</si>
  <si>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</si>
  <si>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</si>
  <si>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</si>
  <si>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</si>
  <si>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</si>
  <si>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</si>
  <si>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</si>
  <si>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</si>
  <si>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</si>
  <si>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A02030502 越野车</t>
  </si>
  <si>
    <t>香格里拉市公测管养经费</t>
  </si>
  <si>
    <t>C13050300 公共厕所服务</t>
  </si>
  <si>
    <t>C13020000 市政公用设施管理服务</t>
  </si>
  <si>
    <t xml:space="preserve">2024年香格里拉市市政亮化设施及交通信号灯市场化维护管养项目资金 </t>
  </si>
  <si>
    <t>C13030000 园林绿化管理服务</t>
  </si>
  <si>
    <t>C13050100 清扫服务</t>
  </si>
  <si>
    <t>彩色打印机</t>
  </si>
  <si>
    <t>A02021004 A4彩色打印机</t>
  </si>
  <si>
    <t>台</t>
  </si>
  <si>
    <t>打印机</t>
  </si>
  <si>
    <t>A02021003 A4黑白打印机</t>
  </si>
  <si>
    <t>办公桌</t>
  </si>
  <si>
    <t>A05010201 办公桌</t>
  </si>
  <si>
    <t>其他办公设备</t>
  </si>
  <si>
    <t>A02029900 其他办公设备</t>
  </si>
  <si>
    <t>档案柜</t>
  </si>
  <si>
    <t>A05010599 其他柜类</t>
  </si>
  <si>
    <t>电脑系统</t>
  </si>
  <si>
    <t>A08060399 其他计算机软件</t>
  </si>
  <si>
    <t>密集档案架</t>
  </si>
  <si>
    <t>A05010699 其他架类</t>
  </si>
  <si>
    <t>组</t>
  </si>
  <si>
    <t>电脑</t>
  </si>
  <si>
    <t>A02010105 台式计算机</t>
  </si>
  <si>
    <t>执法记录仪</t>
  </si>
  <si>
    <t>A02020600 执法记录仪</t>
  </si>
  <si>
    <t>打印纸</t>
  </si>
  <si>
    <t>A07100300 纸制品</t>
  </si>
  <si>
    <t>车辆检车费</t>
  </si>
  <si>
    <t>C23120301 车辆维修和保养服务</t>
  </si>
  <si>
    <t>车辆维修费</t>
  </si>
  <si>
    <t>车辆保险费</t>
  </si>
  <si>
    <t>C1804010201 机动车保险服务</t>
  </si>
  <si>
    <t>车辆燃油费</t>
  </si>
  <si>
    <t>A07070105 燃料油</t>
  </si>
  <si>
    <t>C07020101 污水治理及其再生利用服务</t>
  </si>
  <si>
    <t>C13050200 垃圾处理服务</t>
  </si>
  <si>
    <t>预算08表</t>
  </si>
  <si>
    <t>2025年政府购买服务预算表</t>
  </si>
  <si>
    <t>政府购买服务项目</t>
  </si>
  <si>
    <t>政府购买服务指导性目录代码</t>
  </si>
  <si>
    <t>所属服务类别</t>
  </si>
  <si>
    <t>所属服务领域</t>
  </si>
  <si>
    <t>购买内容简述</t>
  </si>
  <si>
    <t>公务用车运行维护</t>
  </si>
  <si>
    <t>A1102 城市规划和设计服务</t>
  </si>
  <si>
    <t>A 公共服务</t>
  </si>
  <si>
    <t>212 城乡社区支出</t>
  </si>
  <si>
    <t>预算09-1表</t>
  </si>
  <si>
    <t>2025年州对下转移支付预算表</t>
  </si>
  <si>
    <t>单位名称（项目）</t>
  </si>
  <si>
    <t>地区</t>
  </si>
  <si>
    <t>政府性基金</t>
  </si>
  <si>
    <t>开发区</t>
  </si>
  <si>
    <t>香格里拉市</t>
  </si>
  <si>
    <t>德钦县</t>
  </si>
  <si>
    <t>维西县</t>
  </si>
  <si>
    <t>预算09-2表</t>
  </si>
  <si>
    <t>2025年州对下转移支付绩效目标表</t>
  </si>
  <si>
    <t/>
  </si>
  <si>
    <t>预算10表</t>
  </si>
  <si>
    <t>2025年新增资产配置表</t>
  </si>
  <si>
    <t>资产类别</t>
  </si>
  <si>
    <t>资产分类代码.名称</t>
  </si>
  <si>
    <t>资产名称</t>
  </si>
  <si>
    <t>计量单位</t>
  </si>
  <si>
    <t>财政部门批复数（元）</t>
  </si>
  <si>
    <t>单价</t>
  </si>
  <si>
    <t>金额</t>
  </si>
  <si>
    <t>预算11表</t>
  </si>
  <si>
    <t>2025年上级补助项目支出预算表</t>
  </si>
  <si>
    <t>上级补助</t>
  </si>
  <si>
    <t>预算12表</t>
  </si>
  <si>
    <t>2025年部门项目中期规划预算表</t>
  </si>
  <si>
    <t>项目级次</t>
  </si>
  <si>
    <t>2025年</t>
  </si>
  <si>
    <t>2026年</t>
  </si>
  <si>
    <t>2027年</t>
  </si>
  <si>
    <t>311 专项业务类</t>
  </si>
  <si>
    <t>本级</t>
  </si>
  <si>
    <t>312 民生类</t>
  </si>
  <si>
    <t>313 事业发展类</t>
  </si>
  <si>
    <t>预算13表</t>
  </si>
  <si>
    <t>部门整体支出绩效目标表</t>
  </si>
  <si>
    <t>部门名称</t>
  </si>
  <si>
    <t>内容</t>
  </si>
  <si>
    <t>说明</t>
  </si>
  <si>
    <t>部门总体目标</t>
  </si>
  <si>
    <t>部门职责</t>
  </si>
  <si>
    <t xml:space="preserve">"1、贯彻执行国家和省、州、市住房和城乡建设工作政策和法律法规及规范性文件；贯彻执行国家、省、州、市人民防空工作的政策和法律法规。
2、承担规范村（镇）建设的重任。组织实施住房保障相关政策；编制全市住房保障规划和年度计划并组织实施。承担保障城镇低收入家庭住房的责任。
3、承担推进住房制度改革工作的责任。组织实施适合市情的住房政策、全市住房建设规划；贯彻落实住房和城乡建设重大问题的政策建议。承担规范房地产市场秩序、监督管理房地产市场的责任。
4、监督管理建筑市场，规范建筑市场各方主体行为。指导全市建筑活动；组织实施监督执行规范建筑市场各方主体行为的规章制度。
5、承担建筑工程质量和安全监管工作的责任，组织并监督实施建设工程质量、建筑安全生产和竣工验收备案的政策、规章制度的执行；组织或参与工程重大质量、安全事故的调查处理。
6、制定签收建设行业科技发展规划、计划和技术经济政策；组织科技项目攻关和成果推广，指导与管理技术引进和创新工作。指导城市供水、排水的正常运转，监督城市污水处理运营安全。
7、根据国民经济和社会发展、城市人民防空专项规划；负责编制本级人民防空建设规划，参与地下空间规划编制。制定城市防空袭预案和各项保障方案，指导监督战时医疗救护、物资储备、水电供应和其他保障方案的落实。
8、指导监督通信、防化防疫、医疗救护、抢险抢修、消防、治安、运输等人民防空专业队伍的建设、训（演）练和管理；指导重要经济目标单位制定防护措施和战时抢险抢修方案，并落实防护措施。
9、承担建筑工程和市政设施抗震设防监督管理的责任。负责建筑工程抗震设防专项审查；组织编制抗震防灾规划并指导实施；指导和组织震后恢复重建工作；负责震后应急抢险的相关工作；负责农村居民地震安全工程的监督管理。"						
</t>
  </si>
  <si>
    <t>根据三定方案归纳</t>
  </si>
  <si>
    <t>总体绩效目标
（2025-2027年期间）</t>
  </si>
  <si>
    <t xml:space="preserve">"（一）规范住建和城乡建设管理秩序；推进建筑节能、城镇减排：
（二）城镇住房建设、保障城镇低收入家庭住房、住房制度改革和公积金监督管理；
（三）城乡规划管理、规范村镇建设；
（四）建立科学规范的工程建设标准体系；
（五）监督管理建筑市场，规范建筑市场各方主体行为；规范房地产市场秩序、监督管理房地产市场；
（六）拟订城市建筑的政策、规范并指导监督实施；
（七）指导城市市政公用设施建设、安全营运和应急管理；指导和监督城市建设管理及综合行政执法工作；建筑工程质量安全监督；
（八）拟订风景名胜区的发展规划、政策并指导实施；负责国家级和省级风景名胜区、世界自然遗产等的审查报批和监督管理。
（九）建筑工程和市政设施抗震设防监督管理；人民防空办公室；
（十）承办香格里拉市人民政府交办的其他事项。
"						
</t>
  </si>
  <si>
    <t>根据部门职责，中长期规划，各级党委，各级政府要求归纳</t>
  </si>
  <si>
    <t>部门年度目标</t>
  </si>
  <si>
    <t>预算年度（2025年）
绩效目标</t>
  </si>
  <si>
    <t xml:space="preserve">"一、对全市4242套公租房及基础设施进行维修维护；
二、香格里拉市建设了20处公共洗手台。城市基础服务设施，管护内容包括清洁，水电费，维修，洗手液、手纸的供应等。经预算，年度经费总额需求为835868元。合计3年应支付2800000元。
三、新建污水管20884.24米，检查井597座，完善排水管网GIS地理信息系统建设，改造37处管道错接漏接点等。新建中水处理厂一座，设计规模。近期15000立方米，远期30000立方米，厂区占地面积16.73亩。尼旺宗新建污水处理厂一座，近期1000立方米，远期2000立方米，新建尾管80米，水质排放标准为1级，城镇老旧小区改造完成改造7个小区，618户，81424平方米。
四、环卫市场化资金对项目范围内的公共区域和设施开展常态化保洁和垃圾清运工作，长效运转，稳步提升香格里拉市环境卫生管理水平。目标一：一年365天对1972819㎡工作范围内的各街道、河道、水景、边坡、交通隔离栏、宣传栏、亭台、木石凳、各类雕塑、果皮箱、垃圾箱、桶等的清洗、清扫、保洁；目标二：一年365天对城区小广告的清除，冬季除冰除雪；目标三：一年365天对1972819㎡工作范围内的各街道、小区、酒店、企事业单位、商铺、娱乐场所、农贸市场、古城等辖区内垃圾收集、清运（每天约150吨）。
五、环卫补充协议资金对项目范围内的公共区域和设施开展常态化保洁和垃圾清运工作。目标一：一年365天对90800㎡工作范围内的各街道、河道、水景、边坡、交通隔离栏、宣传栏、亭台、木石凳、各类雕塑、果皮箱、垃圾箱、桶等的清洗、清扫、保洁；目标二：一年365天对90800㎡工作范围内城区小广告的清除，冬季除冰除雪；目标三：一年365天对90800㎡工作范围内的各街道、小区、酒店、企事业单位、商铺、娱乐场所、农贸市场、古城等辖区内垃圾收集、清运。
六、古城纳举廊垃圾中转站进行委托管理。目标一：管理好该中转站，保持干净整洁；目标二：一年365天长效管理，对中转站进行维修保养；目标三：一年365天长效管理，负责中转站水电费；目标四：管理好该中转站，长效稳定运行。
七、香格里拉市东城区环卫保洁市场化项目。"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</si>
  <si>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</si>
  <si>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</si>
  <si>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</si>
  <si>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</si>
  <si>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</si>
  <si>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</si>
  <si>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</si>
  <si>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</si>
  <si>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</si>
  <si>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项目支出	</t>
  </si>
  <si>
    <t xml:space="preserve">香格里拉市池古片区污水处理厂建设项目、香格里拉市保障性租赁住房维修专项资金、香格里拉市2020年城市排水防涝设施建设项目资金、2024年农村危房改造和抗震安居工程省级统贷项目资金等等		</t>
  </si>
  <si>
    <t xml:space="preserve">基本支出	</t>
  </si>
  <si>
    <t xml:space="preserve">2025年工资福利支出、一般公用经费支出等。		</t>
  </si>
  <si>
    <t>三、部门整体支出绩效指标</t>
  </si>
  <si>
    <t>绩效指标</t>
  </si>
  <si>
    <t>评（扣）分标准</t>
  </si>
  <si>
    <t>绩效指标设定依据及指标值数据来源</t>
  </si>
  <si>
    <t xml:space="preserve">二级指标 </t>
  </si>
  <si>
    <t>工资福利足额发放（编内）</t>
  </si>
  <si>
    <t>82</t>
  </si>
  <si>
    <t>人</t>
  </si>
  <si>
    <t>2分（完成或达到目标值满分，目标完成每-10%扣分值的10%，扣完为止）</t>
  </si>
  <si>
    <t>工资福利足额发放82人</t>
  </si>
  <si>
    <t>根据单位实际情况得出</t>
  </si>
  <si>
    <t>对个人和家庭的补助（遗嘱补助）</t>
  </si>
  <si>
    <t>2分（完成或达到目标值满分，否则不得分）</t>
  </si>
  <si>
    <t>反映对个人和家庭的补助（遗嘱补助）</t>
  </si>
  <si>
    <t>日常工作开展次数</t>
  </si>
  <si>
    <t>40</t>
  </si>
  <si>
    <t>日常工作开展次数40次</t>
  </si>
  <si>
    <t>《云南省省级基本支出预算管理暂行办发》</t>
  </si>
  <si>
    <t>固定资产投资目标责任</t>
  </si>
  <si>
    <t>固定资产投资目标责任90%</t>
  </si>
  <si>
    <t>第十二届全国人民代表大会第三次会议</t>
  </si>
  <si>
    <t>公租房日常维修户数</t>
  </si>
  <si>
    <t>4242</t>
  </si>
  <si>
    <t>人(户)</t>
  </si>
  <si>
    <t>公租房日常维修户数4242户</t>
  </si>
  <si>
    <t>部门职能职责及工作计划</t>
  </si>
  <si>
    <t>老旧小区改造户数</t>
  </si>
  <si>
    <t>1771</t>
  </si>
  <si>
    <t>老旧小区改造户数1771户</t>
  </si>
  <si>
    <t>环卫保洁维护面积</t>
  </si>
  <si>
    <t>3分（完成或达到目标值满分，否则不得分）</t>
  </si>
  <si>
    <t>环卫保洁维护面积1972819平方米</t>
  </si>
  <si>
    <t>开展市政道路照明工程</t>
  </si>
  <si>
    <t>开展市政道路照明工程1项</t>
  </si>
  <si>
    <t>污水处理厂维修维护</t>
  </si>
  <si>
    <t>4分（完成或达到目标值满分，否则不得分）</t>
  </si>
  <si>
    <t>污水处理厂维修维护4个</t>
  </si>
  <si>
    <t>固定资产投资完成率</t>
  </si>
  <si>
    <t>固定资产投资完成率100%</t>
  </si>
  <si>
    <t>年初预算</t>
  </si>
  <si>
    <t>项目开工报告</t>
  </si>
  <si>
    <t>验收单</t>
  </si>
  <si>
    <t>水体质量检测达到标准</t>
  </si>
  <si>
    <t>对水体质量达到标准100%</t>
  </si>
  <si>
    <t>检测单</t>
  </si>
  <si>
    <t>1分（完成或达到目标值满分，否则不得分）</t>
  </si>
  <si>
    <t>各项工作在2025年12月31日前完成</t>
  </si>
  <si>
    <t>工作计划</t>
  </si>
  <si>
    <t>环卫保洁作业时间365天</t>
  </si>
  <si>
    <t>污水处理及时</t>
  </si>
  <si>
    <t>及时</t>
  </si>
  <si>
    <t>229,202,270.50</t>
  </si>
  <si>
    <t>20分，（完成或达到目标值满分，否则不得分）</t>
  </si>
  <si>
    <t>反映预算总成本</t>
  </si>
  <si>
    <t>预算</t>
  </si>
  <si>
    <t>对市政建设维护，提高群众生活水平</t>
  </si>
  <si>
    <t>年度工作总结</t>
  </si>
  <si>
    <t>改善居民居住条件</t>
  </si>
  <si>
    <t>保证日常工作正常开展</t>
  </si>
  <si>
    <t>保证</t>
  </si>
  <si>
    <t>改善城市卫生环境</t>
  </si>
  <si>
    <t>5分（完成或达到目标值满分，否则不得分）</t>
  </si>
  <si>
    <t>规范住建和城乡建设管理秩序</t>
  </si>
  <si>
    <t>进一步规范</t>
  </si>
  <si>
    <t>工作人员满意度</t>
  </si>
  <si>
    <t>工作人员满意度100%</t>
  </si>
  <si>
    <t>调查问卷</t>
  </si>
  <si>
    <t>群众满意度100%</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</si>
  <si>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</si>
  <si>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</si>
  <si>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</si>
  <si>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</si>
  <si>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</si>
  <si>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</si>
  <si>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</si>
  <si>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</si>
  <si>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</si>
  <si>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</si>
  <si>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</si>
  <si>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</si>
  <si>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</si>
  <si>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</si>
  <si>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</si>
  <si>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</si>
  <si>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</si>
  <si>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</si>
  <si>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</si>
  <si>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</si>
  <si>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</si>
  <si>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</si>
  <si>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政府机关</t>
  </si>
  <si>
    <t>一级预算单位</t>
  </si>
  <si>
    <t>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</si>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</sst>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3" borderId="19" applyNumberFormat="0" applyAlignment="0" applyProtection="0">
      <alignment vertical="center"/>
    </xf>
    <xf numFmtId="0" fontId="39" fillId="3"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48" fillId="0" borderId="1">
      <alignment horizontal="right" vertical="center"/>
    </xf>
    <xf numFmtId="49" fontId="48" fillId="0" borderId="1">
      <alignment horizontal="left" vertical="center" wrapText="1"/>
    </xf>
    <xf numFmtId="176" fontId="48" fillId="0" borderId="1">
      <alignment horizontal="right" vertical="center"/>
    </xf>
    <xf numFmtId="177" fontId="48" fillId="0" borderId="1">
      <alignment horizontal="right" vertical="center"/>
    </xf>
    <xf numFmtId="178" fontId="48" fillId="0" borderId="1">
      <alignment horizontal="right" vertical="center"/>
    </xf>
    <xf numFmtId="179" fontId="48" fillId="0" borderId="1">
      <alignment horizontal="right" vertical="center"/>
    </xf>
    <xf numFmtId="10" fontId="48" fillId="0" borderId="1">
      <alignment horizontal="right" vertical="center"/>
    </xf>
    <xf numFmtId="180" fontId="48" fillId="0" borderId="1">
      <alignment horizontal="right" vertical="center"/>
    </xf>
  </cellStyleXfs>
  <cellXfs count="327">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0"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11" fillId="0" borderId="0" xfId="0" applyFont="1" applyAlignment="1" applyProtection="1">
      <alignment horizontal="center" vertical="center" wrapText="1"/>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0" fontId="5" fillId="0" borderId="4" xfId="0" applyFont="1" applyBorder="1" applyAlignment="1">
      <alignment horizontal="left" vertical="center"/>
      <protection locked="0"/>
    </xf>
    <xf numFmtId="4" fontId="5" fillId="0" borderId="4" xfId="0" applyNumberFormat="1" applyFont="1" applyBorder="1" applyAlignment="1">
      <alignment horizontal="right" vertical="center"/>
      <protection locked="0"/>
    </xf>
    <xf numFmtId="0" fontId="5" fillId="0" borderId="3" xfId="0" applyFont="1" applyBorder="1" applyAlignment="1" applyProtection="1">
      <alignment horizontal="left" vertical="center" wrapText="1" indent="1"/>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5" fillId="0" borderId="4" xfId="0" applyFont="1" applyBorder="1" applyAlignment="1" applyProtection="1">
      <alignment horizontal="left" vertical="center"/>
    </xf>
    <xf numFmtId="0" fontId="2" fillId="0" borderId="0" xfId="0" applyFont="1" applyAlignment="1">
      <alignment vertical="top" wrapText="1"/>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11" fillId="0" borderId="0" xfId="0" applyFont="1" applyAlignment="1">
      <alignment horizontal="center" vertical="center" wrapText="1"/>
      <protection locked="0"/>
    </xf>
    <xf numFmtId="0" fontId="5" fillId="0" borderId="0" xfId="0" applyFont="1" applyAlignment="1">
      <alignment horizontal="right"/>
      <protection locked="0"/>
    </xf>
    <xf numFmtId="0" fontId="5" fillId="0" borderId="0" xfId="0" applyFont="1" applyAlignment="1">
      <alignment horizontal="right" wrapText="1"/>
      <protection locked="0"/>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5" fillId="0" borderId="0" xfId="0" applyFont="1" applyAlignment="1" applyProtection="1">
      <alignment horizontal="right" vertical="center" wrapText="1"/>
    </xf>
    <xf numFmtId="0" fontId="5" fillId="0" borderId="0" xfId="0" applyFont="1" applyAlignment="1" applyProtection="1">
      <alignment horizontal="right" wrapText="1"/>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4" fontId="5" fillId="0" borderId="4" xfId="0" applyNumberFormat="1" applyFont="1" applyFill="1" applyBorder="1" applyAlignment="1">
      <alignment horizontal="right" vertical="center"/>
      <protection locked="0"/>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0" fontId="13" fillId="0" borderId="0" xfId="0" applyFont="1" applyAlignment="1">
      <alignment vertical="center"/>
      <protection locked="0"/>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1" xfId="0" applyFont="1" applyBorder="1" applyAlignment="1" applyProtection="1">
      <alignment horizontal="left" vertical="center" indent="1"/>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4" fontId="2" fillId="0" borderId="1" xfId="0" applyNumberFormat="1" applyFont="1" applyFill="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5" fillId="0" borderId="1" xfId="0" applyFont="1" applyBorder="1" applyAlignment="1" applyProtection="1">
      <alignment vertical="center"/>
    </xf>
    <xf numFmtId="4" fontId="5" fillId="0" borderId="1" xfId="0" applyNumberFormat="1" applyFont="1" applyBorder="1" applyAlignment="1" applyProtection="1">
      <alignment vertical="center"/>
    </xf>
    <xf numFmtId="0" fontId="5" fillId="0" borderId="1" xfId="0" applyFont="1" applyBorder="1" applyAlignment="1">
      <alignment horizontal="left" vertical="center"/>
      <protection locked="0"/>
    </xf>
    <xf numFmtId="0" fontId="5" fillId="0" borderId="1" xfId="0" applyFont="1" applyBorder="1" applyAlignment="1">
      <alignment vertical="center"/>
      <protection locked="0"/>
    </xf>
    <xf numFmtId="4" fontId="5" fillId="0" borderId="1" xfId="0" applyNumberFormat="1" applyFont="1" applyBorder="1" applyAlignment="1">
      <alignment vertical="center"/>
      <protection locked="0"/>
    </xf>
    <xf numFmtId="0" fontId="5" fillId="0" borderId="1" xfId="0" applyFont="1" applyBorder="1" applyAlignment="1" applyProtection="1">
      <alignment horizontal="left" vertical="center"/>
    </xf>
    <xf numFmtId="0" fontId="8" fillId="0" borderId="1" xfId="0" applyFont="1" applyBorder="1" applyAlignment="1" applyProtection="1">
      <alignmen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5" fillId="0" borderId="4" xfId="0" applyFont="1" applyBorder="1" applyAlignment="1">
      <alignment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8" workbookViewId="0">
      <selection activeCell="B7" sqref="B7"/>
    </sheetView>
  </sheetViews>
  <sheetFormatPr defaultColWidth="10.7" defaultRowHeight="12" customHeight="1" outlineLevelCol="3"/>
  <cols>
    <col min="1" max="1" width="37.1416666666667" customWidth="1"/>
    <col min="2" max="2" width="41.575" customWidth="1"/>
    <col min="3" max="3" width="42.7" customWidth="1"/>
    <col min="4" max="4" width="39.575" customWidth="1"/>
  </cols>
  <sheetData>
    <row r="1" ht="19.5" customHeight="1" spans="4:4">
      <c r="D1" s="195" t="s">
        <v>0</v>
      </c>
    </row>
    <row r="2" ht="36" customHeight="1" spans="1:4">
      <c r="A2" s="86" t="s">
        <v>1</v>
      </c>
      <c r="B2" s="312"/>
      <c r="C2" s="312"/>
      <c r="D2" s="312"/>
    </row>
    <row r="3" ht="24" customHeight="1" spans="1:4">
      <c r="A3" s="120" t="str">
        <f>"单位名称："&amp;"香格里拉市住房和城乡建设局"</f>
        <v>单位名称：香格里拉市住房和城乡建设局</v>
      </c>
      <c r="B3" s="313"/>
      <c r="C3" s="313"/>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8" t="s">
        <v>8</v>
      </c>
      <c r="B7" s="61">
        <v>106234509.57</v>
      </c>
      <c r="C7" s="278" t="s">
        <v>9</v>
      </c>
      <c r="D7" s="61">
        <v>912500</v>
      </c>
    </row>
    <row r="8" ht="22.5" customHeight="1" spans="1:4">
      <c r="A8" s="278" t="s">
        <v>10</v>
      </c>
      <c r="B8" s="61"/>
      <c r="C8" s="278" t="s">
        <v>11</v>
      </c>
      <c r="D8" s="61"/>
    </row>
    <row r="9" ht="22.5" customHeight="1" spans="1:4">
      <c r="A9" s="278" t="s">
        <v>12</v>
      </c>
      <c r="B9" s="61"/>
      <c r="C9" s="278" t="s">
        <v>13</v>
      </c>
      <c r="D9" s="61"/>
    </row>
    <row r="10" ht="22.5" customHeight="1" spans="1:4">
      <c r="A10" s="278" t="s">
        <v>14</v>
      </c>
      <c r="B10" s="185"/>
      <c r="C10" s="278" t="s">
        <v>15</v>
      </c>
      <c r="D10" s="61"/>
    </row>
    <row r="11" ht="22.5" customHeight="1" spans="1:4">
      <c r="A11" s="278" t="s">
        <v>16</v>
      </c>
      <c r="B11" s="61"/>
      <c r="C11" s="275" t="s">
        <v>17</v>
      </c>
      <c r="D11" s="185"/>
    </row>
    <row r="12" ht="22.5" customHeight="1" spans="1:4">
      <c r="A12" s="278" t="s">
        <v>18</v>
      </c>
      <c r="B12" s="185"/>
      <c r="C12" s="275" t="s">
        <v>19</v>
      </c>
      <c r="D12" s="185"/>
    </row>
    <row r="13" ht="22.5" customHeight="1" spans="1:4">
      <c r="A13" s="278" t="s">
        <v>20</v>
      </c>
      <c r="B13" s="185"/>
      <c r="C13" s="275" t="s">
        <v>21</v>
      </c>
      <c r="D13" s="185"/>
    </row>
    <row r="14" ht="22.5" customHeight="1" spans="1:4">
      <c r="A14" s="278" t="s">
        <v>22</v>
      </c>
      <c r="B14" s="185"/>
      <c r="C14" s="275" t="s">
        <v>23</v>
      </c>
      <c r="D14" s="185">
        <v>2325173.57</v>
      </c>
    </row>
    <row r="15" ht="22.5" customHeight="1" spans="1:4">
      <c r="A15" s="314" t="s">
        <v>24</v>
      </c>
      <c r="B15" s="185"/>
      <c r="C15" s="275" t="s">
        <v>25</v>
      </c>
      <c r="D15" s="185">
        <v>1960488.91</v>
      </c>
    </row>
    <row r="16" ht="22.5" customHeight="1" spans="1:4">
      <c r="A16" s="314" t="s">
        <v>26</v>
      </c>
      <c r="B16" s="315"/>
      <c r="C16" s="275" t="s">
        <v>27</v>
      </c>
      <c r="D16" s="185">
        <v>990000</v>
      </c>
    </row>
    <row r="17" ht="22.5" customHeight="1" spans="1:4">
      <c r="A17" s="316"/>
      <c r="B17" s="317"/>
      <c r="C17" s="275" t="s">
        <v>28</v>
      </c>
      <c r="D17" s="185">
        <v>91266453.39</v>
      </c>
    </row>
    <row r="18" ht="22.5" customHeight="1" spans="1:4">
      <c r="A18" s="318"/>
      <c r="B18" s="318"/>
      <c r="C18" s="275" t="s">
        <v>29</v>
      </c>
      <c r="D18" s="185"/>
    </row>
    <row r="19" ht="22.5" customHeight="1" spans="1:4">
      <c r="A19" s="318"/>
      <c r="B19" s="318"/>
      <c r="C19" s="275" t="s">
        <v>30</v>
      </c>
      <c r="D19" s="185">
        <v>20000</v>
      </c>
    </row>
    <row r="20" ht="22.5" customHeight="1" spans="1:4">
      <c r="A20" s="318"/>
      <c r="B20" s="318"/>
      <c r="C20" s="275" t="s">
        <v>31</v>
      </c>
      <c r="D20" s="185"/>
    </row>
    <row r="21" ht="22.5" customHeight="1" spans="1:4">
      <c r="A21" s="318"/>
      <c r="B21" s="318"/>
      <c r="C21" s="275" t="s">
        <v>32</v>
      </c>
      <c r="D21" s="185"/>
    </row>
    <row r="22" ht="22.5" customHeight="1" spans="1:4">
      <c r="A22" s="318"/>
      <c r="B22" s="318"/>
      <c r="C22" s="275" t="s">
        <v>33</v>
      </c>
      <c r="D22" s="185"/>
    </row>
    <row r="23" ht="22.5" customHeight="1" spans="1:4">
      <c r="A23" s="318"/>
      <c r="B23" s="318"/>
      <c r="C23" s="275" t="s">
        <v>34</v>
      </c>
      <c r="D23" s="185"/>
    </row>
    <row r="24" ht="22.5" customHeight="1" spans="1:4">
      <c r="A24" s="318"/>
      <c r="B24" s="318"/>
      <c r="C24" s="275" t="s">
        <v>35</v>
      </c>
      <c r="D24" s="185"/>
    </row>
    <row r="25" ht="22.5" customHeight="1" spans="1:4">
      <c r="A25" s="318"/>
      <c r="B25" s="318"/>
      <c r="C25" s="275" t="s">
        <v>36</v>
      </c>
      <c r="D25" s="185">
        <v>4259893.7</v>
      </c>
    </row>
    <row r="26" ht="22.5" customHeight="1" spans="1:4">
      <c r="A26" s="318"/>
      <c r="B26" s="318"/>
      <c r="C26" s="275" t="s">
        <v>37</v>
      </c>
      <c r="D26" s="185"/>
    </row>
    <row r="27" ht="22.5" customHeight="1" spans="1:4">
      <c r="A27" s="318"/>
      <c r="B27" s="318"/>
      <c r="C27" s="275" t="s">
        <v>38</v>
      </c>
      <c r="D27" s="185"/>
    </row>
    <row r="28" ht="22.5" customHeight="1" spans="1:4">
      <c r="A28" s="318"/>
      <c r="B28" s="318"/>
      <c r="C28" s="275" t="s">
        <v>39</v>
      </c>
      <c r="D28" s="185"/>
    </row>
    <row r="29" ht="22.5" customHeight="1" spans="1:4">
      <c r="A29" s="318"/>
      <c r="B29" s="318"/>
      <c r="C29" s="275" t="s">
        <v>40</v>
      </c>
      <c r="D29" s="185"/>
    </row>
    <row r="30" ht="22.5" customHeight="1" spans="1:4">
      <c r="A30" s="319"/>
      <c r="B30" s="320"/>
      <c r="C30" s="275" t="s">
        <v>41</v>
      </c>
      <c r="D30" s="185">
        <v>4500000</v>
      </c>
    </row>
    <row r="31" ht="22.5" customHeight="1" spans="1:4">
      <c r="A31" s="319"/>
      <c r="B31" s="320"/>
      <c r="C31" s="275" t="s">
        <v>42</v>
      </c>
      <c r="D31" s="185"/>
    </row>
    <row r="32" ht="22.5" customHeight="1" spans="1:4">
      <c r="A32" s="319"/>
      <c r="B32" s="320"/>
      <c r="C32" s="275" t="s">
        <v>43</v>
      </c>
      <c r="D32" s="185"/>
    </row>
    <row r="33" ht="22.5" customHeight="1" spans="1:4">
      <c r="A33" s="319" t="s">
        <v>44</v>
      </c>
      <c r="B33" s="321">
        <v>106234509.57</v>
      </c>
      <c r="C33" s="280" t="s">
        <v>45</v>
      </c>
      <c r="D33" s="322">
        <v>106234509.57</v>
      </c>
    </row>
    <row r="34" ht="22.5" customHeight="1" spans="1:4">
      <c r="A34" s="314" t="s">
        <v>46</v>
      </c>
      <c r="B34" s="323"/>
      <c r="C34" s="278" t="s">
        <v>47</v>
      </c>
      <c r="D34" s="129"/>
    </row>
    <row r="35" ht="22.5" customHeight="1" spans="1:4">
      <c r="A35" s="314" t="s">
        <v>48</v>
      </c>
      <c r="B35" s="323"/>
      <c r="C35" s="278" t="s">
        <v>48</v>
      </c>
      <c r="D35" s="128"/>
    </row>
    <row r="36" ht="22.5" customHeight="1" spans="1:4">
      <c r="A36" s="314" t="s">
        <v>49</v>
      </c>
      <c r="B36" s="323"/>
      <c r="C36" s="278" t="s">
        <v>50</v>
      </c>
      <c r="D36" s="129"/>
    </row>
    <row r="37" ht="22.5" customHeight="1" spans="1:4">
      <c r="A37" s="324" t="s">
        <v>51</v>
      </c>
      <c r="B37" s="325">
        <v>106234509.57</v>
      </c>
      <c r="C37" s="280" t="s">
        <v>52</v>
      </c>
      <c r="D37" s="326">
        <v>106234509.57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1" sqref="A1"/>
    </sheetView>
  </sheetViews>
  <sheetFormatPr defaultColWidth="10.7" defaultRowHeight="14.25" customHeight="1" outlineLevelCol="5"/>
  <cols>
    <col min="1" max="1" width="37.575" customWidth="1"/>
    <col min="2" max="2" width="19.7166666666667" customWidth="1"/>
    <col min="3" max="3" width="37.575" customWidth="1"/>
    <col min="4" max="6" width="33.2833333333333" customWidth="1"/>
  </cols>
  <sheetData>
    <row r="1" ht="15.75" customHeight="1" spans="1:6">
      <c r="A1" s="196">
        <v>1</v>
      </c>
      <c r="B1" s="197">
        <v>0</v>
      </c>
      <c r="C1" s="196">
        <v>1</v>
      </c>
      <c r="D1" s="198"/>
      <c r="E1" s="198"/>
      <c r="F1" s="195" t="s">
        <v>899</v>
      </c>
    </row>
    <row r="2" ht="36.75" customHeight="1" spans="1:6">
      <c r="A2" s="199" t="s">
        <v>900</v>
      </c>
      <c r="B2" s="200" t="s">
        <v>901</v>
      </c>
      <c r="C2" s="201"/>
      <c r="D2" s="202"/>
      <c r="E2" s="202"/>
      <c r="F2" s="202"/>
    </row>
    <row r="3" ht="13.5" customHeight="1" spans="1:6">
      <c r="A3" s="88" t="str">
        <f>"单位名称："&amp;"香格里拉市住房和城乡建设局"</f>
        <v>单位名称：香格里拉市住房和城乡建设局</v>
      </c>
      <c r="B3" s="88" t="s">
        <v>902</v>
      </c>
      <c r="C3" s="196"/>
      <c r="D3" s="198"/>
      <c r="E3" s="198"/>
      <c r="F3" s="195" t="s">
        <v>2</v>
      </c>
    </row>
    <row r="4" ht="19.5" customHeight="1" spans="1:6">
      <c r="A4" s="203" t="s">
        <v>228</v>
      </c>
      <c r="B4" s="204" t="s">
        <v>75</v>
      </c>
      <c r="C4" s="205" t="s">
        <v>76</v>
      </c>
      <c r="D4" s="95" t="s">
        <v>903</v>
      </c>
      <c r="E4" s="95"/>
      <c r="F4" s="96"/>
    </row>
    <row r="5" ht="18.75" customHeight="1" spans="1:6">
      <c r="A5" s="206"/>
      <c r="B5" s="207"/>
      <c r="C5" s="189"/>
      <c r="D5" s="188" t="s">
        <v>57</v>
      </c>
      <c r="E5" s="188" t="s">
        <v>77</v>
      </c>
      <c r="F5" s="188" t="s">
        <v>78</v>
      </c>
    </row>
    <row r="6" ht="18.75" customHeight="1" spans="1:6">
      <c r="A6" s="206">
        <v>1</v>
      </c>
      <c r="B6" s="208" t="s">
        <v>183</v>
      </c>
      <c r="C6" s="189">
        <v>3</v>
      </c>
      <c r="D6" s="188">
        <v>4</v>
      </c>
      <c r="E6" s="188">
        <v>5</v>
      </c>
      <c r="F6" s="188">
        <v>6</v>
      </c>
    </row>
    <row r="7" ht="22.5" customHeight="1" spans="1:6">
      <c r="A7" s="209"/>
      <c r="B7" s="167"/>
      <c r="C7" s="167"/>
      <c r="D7" s="169"/>
      <c r="E7" s="210"/>
      <c r="F7" s="210"/>
    </row>
    <row r="8" ht="22.5" customHeight="1" spans="1:6">
      <c r="A8" s="209"/>
      <c r="B8" s="167"/>
      <c r="C8" s="167"/>
      <c r="D8" s="169"/>
      <c r="E8" s="210"/>
      <c r="F8" s="210"/>
    </row>
    <row r="9" ht="22.5" customHeight="1" spans="1:6">
      <c r="A9" s="211" t="s">
        <v>139</v>
      </c>
      <c r="B9" s="212" t="s">
        <v>139</v>
      </c>
      <c r="C9" s="213" t="s">
        <v>139</v>
      </c>
      <c r="D9" s="214"/>
      <c r="E9" s="215"/>
      <c r="F9" s="215"/>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2"/>
  <sheetViews>
    <sheetView showZeros="0" topLeftCell="B17" workbookViewId="0">
      <selection activeCell="C35" sqref="C35:D37"/>
    </sheetView>
  </sheetViews>
  <sheetFormatPr defaultColWidth="10.7" defaultRowHeight="14.25" customHeight="1"/>
  <cols>
    <col min="1" max="1" width="45.7"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4"/>
      <c r="B1" s="84"/>
      <c r="C1" s="84"/>
      <c r="D1" s="84"/>
      <c r="E1" s="84"/>
      <c r="F1" s="84"/>
      <c r="G1" s="84"/>
      <c r="H1" s="84"/>
      <c r="I1" s="84"/>
      <c r="J1" s="84"/>
      <c r="O1" s="138"/>
      <c r="P1" s="138"/>
      <c r="Q1" s="118" t="s">
        <v>904</v>
      </c>
    </row>
    <row r="2" ht="35.25" customHeight="1" spans="1:17">
      <c r="A2" s="119" t="s">
        <v>905</v>
      </c>
      <c r="B2" s="87"/>
      <c r="C2" s="87"/>
      <c r="D2" s="87"/>
      <c r="E2" s="87"/>
      <c r="F2" s="87"/>
      <c r="G2" s="87"/>
      <c r="H2" s="87"/>
      <c r="I2" s="87"/>
      <c r="J2" s="87"/>
      <c r="K2" s="141"/>
      <c r="L2" s="87"/>
      <c r="M2" s="87"/>
      <c r="N2" s="87"/>
      <c r="O2" s="141"/>
      <c r="P2" s="141"/>
      <c r="Q2" s="87"/>
    </row>
    <row r="3" ht="18.75" customHeight="1" spans="1:17">
      <c r="A3" s="120" t="str">
        <f>"单位名称："&amp;"香格里拉市住房和城乡建设局"</f>
        <v>单位名称：香格里拉市住房和城乡建设局</v>
      </c>
      <c r="B3" s="90"/>
      <c r="C3" s="90"/>
      <c r="D3" s="90"/>
      <c r="E3" s="90"/>
      <c r="F3" s="90"/>
      <c r="G3" s="90"/>
      <c r="H3" s="90"/>
      <c r="I3" s="90"/>
      <c r="J3" s="90"/>
      <c r="O3" s="178"/>
      <c r="P3" s="178"/>
      <c r="Q3" s="195" t="s">
        <v>219</v>
      </c>
    </row>
    <row r="4" ht="15.75" customHeight="1" spans="1:17">
      <c r="A4" s="93" t="s">
        <v>906</v>
      </c>
      <c r="B4" s="159" t="s">
        <v>907</v>
      </c>
      <c r="C4" s="159" t="s">
        <v>908</v>
      </c>
      <c r="D4" s="159" t="s">
        <v>909</v>
      </c>
      <c r="E4" s="159" t="s">
        <v>910</v>
      </c>
      <c r="F4" s="159" t="s">
        <v>911</v>
      </c>
      <c r="G4" s="124" t="s">
        <v>235</v>
      </c>
      <c r="H4" s="124"/>
      <c r="I4" s="124"/>
      <c r="J4" s="124"/>
      <c r="K4" s="146"/>
      <c r="L4" s="124"/>
      <c r="M4" s="124"/>
      <c r="N4" s="124"/>
      <c r="O4" s="180"/>
      <c r="P4" s="146"/>
      <c r="Q4" s="125"/>
    </row>
    <row r="5" ht="17.25" customHeight="1" spans="1:17">
      <c r="A5" s="98"/>
      <c r="B5" s="161"/>
      <c r="C5" s="161"/>
      <c r="D5" s="161"/>
      <c r="E5" s="161"/>
      <c r="F5" s="161"/>
      <c r="G5" s="161" t="s">
        <v>57</v>
      </c>
      <c r="H5" s="161" t="s">
        <v>60</v>
      </c>
      <c r="I5" s="161" t="s">
        <v>912</v>
      </c>
      <c r="J5" s="161" t="s">
        <v>913</v>
      </c>
      <c r="K5" s="192" t="s">
        <v>914</v>
      </c>
      <c r="L5" s="181" t="s">
        <v>80</v>
      </c>
      <c r="M5" s="181"/>
      <c r="N5" s="181"/>
      <c r="O5" s="193"/>
      <c r="P5" s="194"/>
      <c r="Q5" s="163"/>
    </row>
    <row r="6" ht="54" customHeight="1" spans="1:17">
      <c r="A6" s="100"/>
      <c r="B6" s="163"/>
      <c r="C6" s="163"/>
      <c r="D6" s="163"/>
      <c r="E6" s="163"/>
      <c r="F6" s="163"/>
      <c r="G6" s="163"/>
      <c r="H6" s="163" t="s">
        <v>59</v>
      </c>
      <c r="I6" s="163"/>
      <c r="J6" s="163"/>
      <c r="K6" s="164"/>
      <c r="L6" s="163" t="s">
        <v>59</v>
      </c>
      <c r="M6" s="163" t="s">
        <v>66</v>
      </c>
      <c r="N6" s="163" t="s">
        <v>244</v>
      </c>
      <c r="O6" s="184" t="s">
        <v>68</v>
      </c>
      <c r="P6" s="164" t="s">
        <v>69</v>
      </c>
      <c r="Q6" s="163" t="s">
        <v>70</v>
      </c>
    </row>
    <row r="7" ht="19.5" customHeight="1" spans="1:17">
      <c r="A7" s="111">
        <v>1</v>
      </c>
      <c r="B7" s="188">
        <v>2</v>
      </c>
      <c r="C7" s="188">
        <v>3</v>
      </c>
      <c r="D7" s="188">
        <v>4</v>
      </c>
      <c r="E7" s="188">
        <v>5</v>
      </c>
      <c r="F7" s="188">
        <v>6</v>
      </c>
      <c r="G7" s="189">
        <v>7</v>
      </c>
      <c r="H7" s="189">
        <v>8</v>
      </c>
      <c r="I7" s="189">
        <v>9</v>
      </c>
      <c r="J7" s="189">
        <v>10</v>
      </c>
      <c r="K7" s="189">
        <v>11</v>
      </c>
      <c r="L7" s="189">
        <v>12</v>
      </c>
      <c r="M7" s="189">
        <v>13</v>
      </c>
      <c r="N7" s="189">
        <v>14</v>
      </c>
      <c r="O7" s="189">
        <v>15</v>
      </c>
      <c r="P7" s="189">
        <v>16</v>
      </c>
      <c r="Q7" s="189">
        <v>17</v>
      </c>
    </row>
    <row r="8" ht="22.5" customHeight="1" spans="1:17">
      <c r="A8" s="82" t="s">
        <v>72</v>
      </c>
      <c r="B8" s="166"/>
      <c r="C8" s="166"/>
      <c r="D8" s="166"/>
      <c r="E8" s="190"/>
      <c r="F8" s="169"/>
      <c r="G8" s="169"/>
      <c r="H8" s="169"/>
      <c r="I8" s="169"/>
      <c r="J8" s="169"/>
      <c r="K8" s="169"/>
      <c r="L8" s="169"/>
      <c r="M8" s="169"/>
      <c r="N8" s="169"/>
      <c r="O8" s="185"/>
      <c r="P8" s="169"/>
      <c r="Q8" s="169"/>
    </row>
    <row r="9" ht="22.5" customHeight="1" spans="1:17">
      <c r="A9" s="82" t="str">
        <f>"    "&amp;"公务用车运行维护费"</f>
        <v>    公务用车运行维护费</v>
      </c>
      <c r="B9" s="166" t="s">
        <v>307</v>
      </c>
      <c r="C9" s="166" t="s">
        <v>915</v>
      </c>
      <c r="D9" s="166" t="s">
        <v>472</v>
      </c>
      <c r="E9" s="190">
        <v>1</v>
      </c>
      <c r="F9" s="169">
        <v>20000</v>
      </c>
      <c r="G9" s="169">
        <v>20000</v>
      </c>
      <c r="H9" s="191">
        <v>20000</v>
      </c>
      <c r="I9" s="169"/>
      <c r="J9" s="169"/>
      <c r="K9" s="169"/>
      <c r="L9" s="169"/>
      <c r="M9" s="169"/>
      <c r="N9" s="169"/>
      <c r="O9" s="185"/>
      <c r="P9" s="169"/>
      <c r="Q9" s="169"/>
    </row>
    <row r="10" ht="22.5" customHeight="1" spans="1:17">
      <c r="A10" s="82" t="str">
        <f>"    "&amp;"香格里拉市公厕管养经费"</f>
        <v>    香格里拉市公厕管养经费</v>
      </c>
      <c r="B10" s="166" t="s">
        <v>916</v>
      </c>
      <c r="C10" s="166" t="s">
        <v>917</v>
      </c>
      <c r="D10" s="166" t="s">
        <v>472</v>
      </c>
      <c r="E10" s="190">
        <v>1</v>
      </c>
      <c r="F10" s="169">
        <v>1200000</v>
      </c>
      <c r="G10" s="169">
        <v>1200000</v>
      </c>
      <c r="H10" s="169">
        <v>1200000</v>
      </c>
      <c r="I10" s="169"/>
      <c r="J10" s="169"/>
      <c r="K10" s="169"/>
      <c r="L10" s="169"/>
      <c r="M10" s="169"/>
      <c r="N10" s="169"/>
      <c r="O10" s="185"/>
      <c r="P10" s="169"/>
      <c r="Q10" s="169"/>
    </row>
    <row r="11" ht="22.5" customHeight="1" spans="1:17">
      <c r="A11" s="82" t="str">
        <f>"    "&amp;"洗手台管养经费"</f>
        <v>    洗手台管养经费</v>
      </c>
      <c r="B11" s="166" t="s">
        <v>366</v>
      </c>
      <c r="C11" s="166" t="s">
        <v>918</v>
      </c>
      <c r="D11" s="166" t="s">
        <v>629</v>
      </c>
      <c r="E11" s="190">
        <v>1</v>
      </c>
      <c r="F11" s="169">
        <v>850000</v>
      </c>
      <c r="G11" s="169">
        <v>850000</v>
      </c>
      <c r="H11" s="169">
        <v>850000</v>
      </c>
      <c r="I11" s="169"/>
      <c r="J11" s="169"/>
      <c r="K11" s="169"/>
      <c r="L11" s="169"/>
      <c r="M11" s="169"/>
      <c r="N11" s="169"/>
      <c r="O11" s="185"/>
      <c r="P11" s="169"/>
      <c r="Q11" s="169"/>
    </row>
    <row r="12" ht="22.5" customHeight="1" spans="1:17">
      <c r="A12" s="82" t="str">
        <f>"    "&amp;"2024年香格里拉市市政亮化设施及交通信号灯市场化维护管养项目资金"</f>
        <v>    2024年香格里拉市市政亮化设施及交通信号灯市场化维护管养项目资金</v>
      </c>
      <c r="B12" s="166" t="s">
        <v>919</v>
      </c>
      <c r="C12" s="166" t="s">
        <v>918</v>
      </c>
      <c r="D12" s="166" t="s">
        <v>629</v>
      </c>
      <c r="E12" s="190">
        <v>1</v>
      </c>
      <c r="F12" s="169"/>
      <c r="G12" s="169">
        <v>5000000</v>
      </c>
      <c r="H12" s="169">
        <v>5000000</v>
      </c>
      <c r="I12" s="169"/>
      <c r="J12" s="169"/>
      <c r="K12" s="169"/>
      <c r="L12" s="169"/>
      <c r="M12" s="169"/>
      <c r="N12" s="169"/>
      <c r="O12" s="185"/>
      <c r="P12" s="169"/>
      <c r="Q12" s="169"/>
    </row>
    <row r="13" ht="22.5" customHeight="1" spans="1:17">
      <c r="A13" s="82" t="str">
        <f>"    "&amp;"绿化管养市场化项目资金"</f>
        <v>    绿化管养市场化项目资金</v>
      </c>
      <c r="B13" s="166" t="s">
        <v>360</v>
      </c>
      <c r="C13" s="166" t="s">
        <v>920</v>
      </c>
      <c r="D13" s="166" t="s">
        <v>629</v>
      </c>
      <c r="E13" s="190">
        <v>1</v>
      </c>
      <c r="F13" s="169"/>
      <c r="G13" s="169">
        <v>15000000</v>
      </c>
      <c r="H13" s="169">
        <v>15000000</v>
      </c>
      <c r="I13" s="169"/>
      <c r="J13" s="169"/>
      <c r="K13" s="169"/>
      <c r="L13" s="169"/>
      <c r="M13" s="169"/>
      <c r="N13" s="169"/>
      <c r="O13" s="185"/>
      <c r="P13" s="169"/>
      <c r="Q13" s="169"/>
    </row>
    <row r="14" ht="22.5" customHeight="1" spans="1:17">
      <c r="A14" s="82" t="str">
        <f>"    "&amp;"香格里拉市城郊结合部清扫保洁市场化项目资金"</f>
        <v>    香格里拉市城郊结合部清扫保洁市场化项目资金</v>
      </c>
      <c r="B14" s="166" t="s">
        <v>370</v>
      </c>
      <c r="C14" s="166" t="s">
        <v>921</v>
      </c>
      <c r="D14" s="166" t="s">
        <v>629</v>
      </c>
      <c r="E14" s="190">
        <v>1</v>
      </c>
      <c r="F14" s="169"/>
      <c r="G14" s="169">
        <v>2980000</v>
      </c>
      <c r="H14" s="169">
        <v>2980000</v>
      </c>
      <c r="I14" s="169"/>
      <c r="J14" s="169"/>
      <c r="K14" s="169"/>
      <c r="L14" s="169"/>
      <c r="M14" s="169"/>
      <c r="N14" s="169"/>
      <c r="O14" s="185"/>
      <c r="P14" s="169"/>
      <c r="Q14" s="169"/>
    </row>
    <row r="15" ht="22.5" customHeight="1" spans="1:17">
      <c r="A15" s="82" t="str">
        <f>"    "&amp;"迪庆州香格里拉市东城区环卫保洁市场化项目资金"</f>
        <v>    迪庆州香格里拉市东城区环卫保洁市场化项目资金</v>
      </c>
      <c r="B15" s="166" t="s">
        <v>354</v>
      </c>
      <c r="C15" s="166" t="s">
        <v>921</v>
      </c>
      <c r="D15" s="166" t="s">
        <v>629</v>
      </c>
      <c r="E15" s="190">
        <v>1</v>
      </c>
      <c r="F15" s="169"/>
      <c r="G15" s="169">
        <v>5000000</v>
      </c>
      <c r="H15" s="169">
        <v>5000000</v>
      </c>
      <c r="I15" s="169"/>
      <c r="J15" s="169"/>
      <c r="K15" s="169"/>
      <c r="L15" s="169"/>
      <c r="M15" s="169"/>
      <c r="N15" s="169"/>
      <c r="O15" s="185"/>
      <c r="P15" s="169"/>
      <c r="Q15" s="169"/>
    </row>
    <row r="16" ht="22.5" customHeight="1" spans="1:17">
      <c r="A16" s="82" t="str">
        <f t="shared" ref="A16:A25" si="0">"    "&amp;"香格里拉市住房和城乡建设局综合办公经费"</f>
        <v>    香格里拉市住房和城乡建设局综合办公经费</v>
      </c>
      <c r="B16" s="166" t="s">
        <v>922</v>
      </c>
      <c r="C16" s="166" t="s">
        <v>923</v>
      </c>
      <c r="D16" s="166" t="s">
        <v>924</v>
      </c>
      <c r="E16" s="190">
        <v>1</v>
      </c>
      <c r="F16" s="169">
        <v>7000</v>
      </c>
      <c r="G16" s="169">
        <v>7000</v>
      </c>
      <c r="H16" s="191">
        <v>7000</v>
      </c>
      <c r="I16" s="169"/>
      <c r="J16" s="169"/>
      <c r="K16" s="169"/>
      <c r="L16" s="169"/>
      <c r="M16" s="169"/>
      <c r="N16" s="169"/>
      <c r="O16" s="185"/>
      <c r="P16" s="169"/>
      <c r="Q16" s="169"/>
    </row>
    <row r="17" ht="22.5" customHeight="1" spans="1:17">
      <c r="A17" s="82" t="str">
        <f t="shared" si="0"/>
        <v>    香格里拉市住房和城乡建设局综合办公经费</v>
      </c>
      <c r="B17" s="166" t="s">
        <v>925</v>
      </c>
      <c r="C17" s="166" t="s">
        <v>926</v>
      </c>
      <c r="D17" s="166" t="s">
        <v>924</v>
      </c>
      <c r="E17" s="190">
        <v>4</v>
      </c>
      <c r="F17" s="169">
        <v>20000</v>
      </c>
      <c r="G17" s="169">
        <v>20000</v>
      </c>
      <c r="H17" s="191">
        <v>20000</v>
      </c>
      <c r="I17" s="169"/>
      <c r="J17" s="169"/>
      <c r="K17" s="169"/>
      <c r="L17" s="169"/>
      <c r="M17" s="169"/>
      <c r="N17" s="169"/>
      <c r="O17" s="185"/>
      <c r="P17" s="169"/>
      <c r="Q17" s="169"/>
    </row>
    <row r="18" ht="22.5" customHeight="1" spans="1:17">
      <c r="A18" s="82" t="str">
        <f t="shared" si="0"/>
        <v>    香格里拉市住房和城乡建设局综合办公经费</v>
      </c>
      <c r="B18" s="166" t="s">
        <v>927</v>
      </c>
      <c r="C18" s="166" t="s">
        <v>928</v>
      </c>
      <c r="D18" s="166" t="s">
        <v>924</v>
      </c>
      <c r="E18" s="190">
        <v>3</v>
      </c>
      <c r="F18" s="169">
        <v>3000</v>
      </c>
      <c r="G18" s="169">
        <v>3000</v>
      </c>
      <c r="H18" s="191">
        <v>3000</v>
      </c>
      <c r="I18" s="169"/>
      <c r="J18" s="169"/>
      <c r="K18" s="169"/>
      <c r="L18" s="169"/>
      <c r="M18" s="169"/>
      <c r="N18" s="169"/>
      <c r="O18" s="185"/>
      <c r="P18" s="169"/>
      <c r="Q18" s="169"/>
    </row>
    <row r="19" ht="22.5" customHeight="1" spans="1:17">
      <c r="A19" s="82" t="str">
        <f t="shared" si="0"/>
        <v>    香格里拉市住房和城乡建设局综合办公经费</v>
      </c>
      <c r="B19" s="166" t="s">
        <v>929</v>
      </c>
      <c r="C19" s="166" t="s">
        <v>930</v>
      </c>
      <c r="D19" s="166" t="s">
        <v>472</v>
      </c>
      <c r="E19" s="190">
        <v>1</v>
      </c>
      <c r="F19" s="169">
        <v>50000</v>
      </c>
      <c r="G19" s="169">
        <v>50000</v>
      </c>
      <c r="H19" s="191">
        <v>50000</v>
      </c>
      <c r="I19" s="169"/>
      <c r="J19" s="169"/>
      <c r="K19" s="169"/>
      <c r="L19" s="169"/>
      <c r="M19" s="169"/>
      <c r="N19" s="169"/>
      <c r="O19" s="185"/>
      <c r="P19" s="169"/>
      <c r="Q19" s="169"/>
    </row>
    <row r="20" ht="22.5" customHeight="1" spans="1:17">
      <c r="A20" s="82" t="str">
        <f t="shared" si="0"/>
        <v>    香格里拉市住房和城乡建设局综合办公经费</v>
      </c>
      <c r="B20" s="166" t="s">
        <v>931</v>
      </c>
      <c r="C20" s="166" t="s">
        <v>932</v>
      </c>
      <c r="D20" s="166" t="s">
        <v>534</v>
      </c>
      <c r="E20" s="190">
        <v>5</v>
      </c>
      <c r="F20" s="169">
        <v>4000</v>
      </c>
      <c r="G20" s="169">
        <v>4000</v>
      </c>
      <c r="H20" s="191">
        <v>4000</v>
      </c>
      <c r="I20" s="169"/>
      <c r="J20" s="169"/>
      <c r="K20" s="169"/>
      <c r="L20" s="169"/>
      <c r="M20" s="169"/>
      <c r="N20" s="169"/>
      <c r="O20" s="185"/>
      <c r="P20" s="169"/>
      <c r="Q20" s="169"/>
    </row>
    <row r="21" ht="22.5" customHeight="1" spans="1:17">
      <c r="A21" s="82" t="str">
        <f t="shared" si="0"/>
        <v>    香格里拉市住房和城乡建设局综合办公经费</v>
      </c>
      <c r="B21" s="166" t="s">
        <v>933</v>
      </c>
      <c r="C21" s="166" t="s">
        <v>934</v>
      </c>
      <c r="D21" s="166" t="s">
        <v>534</v>
      </c>
      <c r="E21" s="190">
        <v>6</v>
      </c>
      <c r="F21" s="169">
        <v>21000</v>
      </c>
      <c r="G21" s="169">
        <v>21000</v>
      </c>
      <c r="H21" s="191">
        <v>21000</v>
      </c>
      <c r="I21" s="169"/>
      <c r="J21" s="169"/>
      <c r="K21" s="169"/>
      <c r="L21" s="169"/>
      <c r="M21" s="169"/>
      <c r="N21" s="169"/>
      <c r="O21" s="185"/>
      <c r="P21" s="169"/>
      <c r="Q21" s="169"/>
    </row>
    <row r="22" ht="22.5" customHeight="1" spans="1:17">
      <c r="A22" s="82" t="str">
        <f t="shared" si="0"/>
        <v>    香格里拉市住房和城乡建设局综合办公经费</v>
      </c>
      <c r="B22" s="166" t="s">
        <v>935</v>
      </c>
      <c r="C22" s="166" t="s">
        <v>936</v>
      </c>
      <c r="D22" s="166" t="s">
        <v>937</v>
      </c>
      <c r="E22" s="190">
        <v>2</v>
      </c>
      <c r="F22" s="169">
        <v>90000</v>
      </c>
      <c r="G22" s="169">
        <v>90000</v>
      </c>
      <c r="H22" s="191">
        <v>90000</v>
      </c>
      <c r="I22" s="169"/>
      <c r="J22" s="169"/>
      <c r="K22" s="169"/>
      <c r="L22" s="169"/>
      <c r="M22" s="169"/>
      <c r="N22" s="169"/>
      <c r="O22" s="185"/>
      <c r="P22" s="169"/>
      <c r="Q22" s="169"/>
    </row>
    <row r="23" ht="22.5" customHeight="1" spans="1:17">
      <c r="A23" s="82" t="str">
        <f t="shared" si="0"/>
        <v>    香格里拉市住房和城乡建设局综合办公经费</v>
      </c>
      <c r="B23" s="166" t="s">
        <v>938</v>
      </c>
      <c r="C23" s="166" t="s">
        <v>939</v>
      </c>
      <c r="D23" s="166" t="s">
        <v>924</v>
      </c>
      <c r="E23" s="190">
        <v>6</v>
      </c>
      <c r="F23" s="169">
        <v>34200</v>
      </c>
      <c r="G23" s="169">
        <v>34200</v>
      </c>
      <c r="H23" s="191">
        <v>34200</v>
      </c>
      <c r="I23" s="169"/>
      <c r="J23" s="169"/>
      <c r="K23" s="169"/>
      <c r="L23" s="169"/>
      <c r="M23" s="169"/>
      <c r="N23" s="169"/>
      <c r="O23" s="185"/>
      <c r="P23" s="169"/>
      <c r="Q23" s="169"/>
    </row>
    <row r="24" ht="22.5" customHeight="1" spans="1:17">
      <c r="A24" s="82" t="str">
        <f t="shared" si="0"/>
        <v>    香格里拉市住房和城乡建设局综合办公经费</v>
      </c>
      <c r="B24" s="166" t="s">
        <v>940</v>
      </c>
      <c r="C24" s="166" t="s">
        <v>941</v>
      </c>
      <c r="D24" s="166" t="s">
        <v>534</v>
      </c>
      <c r="E24" s="190">
        <v>2</v>
      </c>
      <c r="F24" s="169">
        <v>8000</v>
      </c>
      <c r="G24" s="169">
        <v>8000</v>
      </c>
      <c r="H24" s="191">
        <v>8000</v>
      </c>
      <c r="I24" s="169"/>
      <c r="J24" s="169"/>
      <c r="K24" s="169"/>
      <c r="L24" s="169"/>
      <c r="M24" s="169"/>
      <c r="N24" s="169"/>
      <c r="O24" s="185"/>
      <c r="P24" s="169"/>
      <c r="Q24" s="169"/>
    </row>
    <row r="25" ht="22.5" customHeight="1" spans="1:17">
      <c r="A25" s="82" t="str">
        <f t="shared" si="0"/>
        <v>    香格里拉市住房和城乡建设局综合办公经费</v>
      </c>
      <c r="B25" s="166" t="s">
        <v>942</v>
      </c>
      <c r="C25" s="166" t="s">
        <v>943</v>
      </c>
      <c r="D25" s="166" t="s">
        <v>735</v>
      </c>
      <c r="E25" s="190">
        <v>210</v>
      </c>
      <c r="F25" s="169">
        <v>33600</v>
      </c>
      <c r="G25" s="169">
        <v>33600</v>
      </c>
      <c r="H25" s="191">
        <v>33600</v>
      </c>
      <c r="I25" s="169"/>
      <c r="J25" s="169"/>
      <c r="K25" s="169"/>
      <c r="L25" s="169"/>
      <c r="M25" s="169"/>
      <c r="N25" s="169"/>
      <c r="O25" s="185"/>
      <c r="P25" s="169"/>
      <c r="Q25" s="169"/>
    </row>
    <row r="26" ht="22.5" customHeight="1" spans="1:17">
      <c r="A26" s="82" t="str">
        <f t="shared" ref="A26:A29" si="1">"    "&amp;"车辆燃料费、维修费、保险费列入财政预算的经费"</f>
        <v>    车辆燃料费、维修费、保险费列入财政预算的经费</v>
      </c>
      <c r="B26" s="166" t="s">
        <v>944</v>
      </c>
      <c r="C26" s="166" t="s">
        <v>945</v>
      </c>
      <c r="D26" s="166" t="s">
        <v>629</v>
      </c>
      <c r="E26" s="190">
        <v>1</v>
      </c>
      <c r="F26" s="169">
        <v>6000</v>
      </c>
      <c r="G26" s="169">
        <v>6000</v>
      </c>
      <c r="H26" s="169">
        <v>6000</v>
      </c>
      <c r="I26" s="169"/>
      <c r="J26" s="169"/>
      <c r="K26" s="169"/>
      <c r="L26" s="169"/>
      <c r="M26" s="169"/>
      <c r="N26" s="169"/>
      <c r="O26" s="185"/>
      <c r="P26" s="169"/>
      <c r="Q26" s="169"/>
    </row>
    <row r="27" ht="22.5" customHeight="1" spans="1:17">
      <c r="A27" s="82" t="str">
        <f t="shared" si="1"/>
        <v>    车辆燃料费、维修费、保险费列入财政预算的经费</v>
      </c>
      <c r="B27" s="166" t="s">
        <v>946</v>
      </c>
      <c r="C27" s="166" t="s">
        <v>945</v>
      </c>
      <c r="D27" s="166" t="s">
        <v>629</v>
      </c>
      <c r="E27" s="190">
        <v>1</v>
      </c>
      <c r="F27" s="169">
        <v>399000</v>
      </c>
      <c r="G27" s="169">
        <v>399000</v>
      </c>
      <c r="H27" s="169">
        <v>399000</v>
      </c>
      <c r="I27" s="169"/>
      <c r="J27" s="169"/>
      <c r="K27" s="169"/>
      <c r="L27" s="169"/>
      <c r="M27" s="169"/>
      <c r="N27" s="169"/>
      <c r="O27" s="185"/>
      <c r="P27" s="169"/>
      <c r="Q27" s="169"/>
    </row>
    <row r="28" ht="22.5" customHeight="1" spans="1:17">
      <c r="A28" s="82" t="str">
        <f t="shared" si="1"/>
        <v>    车辆燃料费、维修费、保险费列入财政预算的经费</v>
      </c>
      <c r="B28" s="166" t="s">
        <v>947</v>
      </c>
      <c r="C28" s="166" t="s">
        <v>948</v>
      </c>
      <c r="D28" s="166" t="s">
        <v>629</v>
      </c>
      <c r="E28" s="190">
        <v>1</v>
      </c>
      <c r="F28" s="169">
        <v>59000</v>
      </c>
      <c r="G28" s="169">
        <v>59000</v>
      </c>
      <c r="H28" s="169">
        <v>59000</v>
      </c>
      <c r="I28" s="169"/>
      <c r="J28" s="169"/>
      <c r="K28" s="169"/>
      <c r="L28" s="169"/>
      <c r="M28" s="169"/>
      <c r="N28" s="169"/>
      <c r="O28" s="185"/>
      <c r="P28" s="169"/>
      <c r="Q28" s="169"/>
    </row>
    <row r="29" ht="22.5" customHeight="1" spans="1:17">
      <c r="A29" s="82" t="str">
        <f t="shared" si="1"/>
        <v>    车辆燃料费、维修费、保险费列入财政预算的经费</v>
      </c>
      <c r="B29" s="166" t="s">
        <v>949</v>
      </c>
      <c r="C29" s="166" t="s">
        <v>950</v>
      </c>
      <c r="D29" s="166" t="s">
        <v>629</v>
      </c>
      <c r="E29" s="190">
        <v>1</v>
      </c>
      <c r="F29" s="169">
        <v>440000</v>
      </c>
      <c r="G29" s="169">
        <v>440000</v>
      </c>
      <c r="H29" s="191">
        <v>440000</v>
      </c>
      <c r="I29" s="169"/>
      <c r="J29" s="169"/>
      <c r="K29" s="169"/>
      <c r="L29" s="169"/>
      <c r="M29" s="169"/>
      <c r="N29" s="169"/>
      <c r="O29" s="185"/>
      <c r="P29" s="169"/>
      <c r="Q29" s="169"/>
    </row>
    <row r="30" ht="22.5" customHeight="1" spans="1:17">
      <c r="A30" s="82" t="str">
        <f>"    "&amp;"香格里拉市建塘镇纳帕海周边村庄污水收集处理一体化站（泵站）运维服务项目专项资金"</f>
        <v>    香格里拉市建塘镇纳帕海周边村庄污水收集处理一体化站（泵站）运维服务项目专项资金</v>
      </c>
      <c r="B30" s="166" t="s">
        <v>380</v>
      </c>
      <c r="C30" s="166" t="s">
        <v>951</v>
      </c>
      <c r="D30" s="166" t="s">
        <v>629</v>
      </c>
      <c r="E30" s="190">
        <v>1</v>
      </c>
      <c r="F30" s="169">
        <v>390000</v>
      </c>
      <c r="G30" s="169">
        <v>390000</v>
      </c>
      <c r="H30" s="169">
        <v>390000</v>
      </c>
      <c r="I30" s="169"/>
      <c r="J30" s="169"/>
      <c r="K30" s="169"/>
      <c r="L30" s="169"/>
      <c r="M30" s="169"/>
      <c r="N30" s="169"/>
      <c r="O30" s="185"/>
      <c r="P30" s="169"/>
      <c r="Q30" s="169"/>
    </row>
    <row r="31" ht="22.5" customHeight="1" spans="1:17">
      <c r="A31" s="82" t="str">
        <f>"    "&amp;"香格里拉市生活垃圾填埋场渗滤液全量化处理项目经费"</f>
        <v>    香格里拉市生活垃圾填埋场渗滤液全量化处理项目经费</v>
      </c>
      <c r="B31" s="166" t="s">
        <v>384</v>
      </c>
      <c r="C31" s="166" t="s">
        <v>952</v>
      </c>
      <c r="D31" s="166" t="s">
        <v>629</v>
      </c>
      <c r="E31" s="190">
        <v>1</v>
      </c>
      <c r="F31" s="169"/>
      <c r="G31" s="169">
        <v>3000000</v>
      </c>
      <c r="H31" s="169">
        <v>3000000</v>
      </c>
      <c r="I31" s="169"/>
      <c r="J31" s="169"/>
      <c r="K31" s="169"/>
      <c r="L31" s="169"/>
      <c r="M31" s="169"/>
      <c r="N31" s="169"/>
      <c r="O31" s="185"/>
      <c r="P31" s="169"/>
      <c r="Q31" s="169"/>
    </row>
    <row r="32" ht="22.5" customHeight="1" spans="1:17">
      <c r="A32" s="57" t="s">
        <v>139</v>
      </c>
      <c r="B32" s="171"/>
      <c r="C32" s="171"/>
      <c r="D32" s="171"/>
      <c r="E32" s="190"/>
      <c r="F32" s="169">
        <v>3634800</v>
      </c>
      <c r="G32" s="169">
        <v>34614800</v>
      </c>
      <c r="H32" s="169">
        <v>34614800</v>
      </c>
      <c r="I32" s="169"/>
      <c r="J32" s="169"/>
      <c r="K32" s="169"/>
      <c r="L32" s="169"/>
      <c r="M32" s="169"/>
      <c r="N32" s="169"/>
      <c r="O32" s="185"/>
      <c r="P32" s="169"/>
      <c r="Q32" s="169"/>
    </row>
  </sheetData>
  <autoFilter xmlns:etc="http://www.wps.cn/officeDocument/2017/etCustomData" ref="A8:Q32" etc:filterBottomFollowUsedRange="0">
    <extLst/>
  </autoFilter>
  <mergeCells count="16">
    <mergeCell ref="A2:Q2"/>
    <mergeCell ref="A3:F3"/>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G10" sqref="G10"/>
    </sheetView>
  </sheetViews>
  <sheetFormatPr defaultColWidth="10.7" defaultRowHeight="14.25" customHeight="1"/>
  <cols>
    <col min="1" max="1" width="36.7" customWidth="1"/>
    <col min="2" max="6" width="25.575" customWidth="1"/>
    <col min="7" max="17" width="22.1416666666667" customWidth="1"/>
  </cols>
  <sheetData>
    <row r="1" ht="13.5" customHeight="1" spans="1:17">
      <c r="A1" s="155"/>
      <c r="B1" s="155"/>
      <c r="C1" s="156"/>
      <c r="D1" s="156"/>
      <c r="E1" s="156"/>
      <c r="F1" s="155"/>
      <c r="G1" s="155"/>
      <c r="H1" s="155"/>
      <c r="I1" s="155"/>
      <c r="J1" s="155"/>
      <c r="K1" s="174"/>
      <c r="L1" s="175"/>
      <c r="M1" s="175"/>
      <c r="N1" s="175"/>
      <c r="O1" s="138"/>
      <c r="P1" s="176"/>
      <c r="Q1" s="186" t="s">
        <v>953</v>
      </c>
    </row>
    <row r="2" ht="34.5" customHeight="1" spans="1:17">
      <c r="A2" s="119" t="s">
        <v>954</v>
      </c>
      <c r="B2" s="157"/>
      <c r="C2" s="141"/>
      <c r="D2" s="141"/>
      <c r="E2" s="141"/>
      <c r="F2" s="157"/>
      <c r="G2" s="157"/>
      <c r="H2" s="157"/>
      <c r="I2" s="157"/>
      <c r="J2" s="157"/>
      <c r="K2" s="177"/>
      <c r="L2" s="157"/>
      <c r="M2" s="157"/>
      <c r="N2" s="157"/>
      <c r="O2" s="141"/>
      <c r="P2" s="177"/>
      <c r="Q2" s="157"/>
    </row>
    <row r="3" ht="18.75" customHeight="1" spans="1:17">
      <c r="A3" s="142" t="str">
        <f>"单位名称："&amp;"香格里拉市住房和城乡建设局"</f>
        <v>单位名称：香格里拉市住房和城乡建设局</v>
      </c>
      <c r="B3" s="143"/>
      <c r="C3" s="158"/>
      <c r="D3" s="158"/>
      <c r="E3" s="158"/>
      <c r="F3" s="143"/>
      <c r="G3" s="143"/>
      <c r="H3" s="143"/>
      <c r="I3" s="143"/>
      <c r="J3" s="143"/>
      <c r="K3" s="174"/>
      <c r="L3" s="175"/>
      <c r="M3" s="175"/>
      <c r="N3" s="175"/>
      <c r="O3" s="178"/>
      <c r="P3" s="179"/>
      <c r="Q3" s="187" t="s">
        <v>219</v>
      </c>
    </row>
    <row r="4" ht="18.75" customHeight="1" spans="1:17">
      <c r="A4" s="93" t="s">
        <v>906</v>
      </c>
      <c r="B4" s="159" t="s">
        <v>955</v>
      </c>
      <c r="C4" s="160" t="s">
        <v>956</v>
      </c>
      <c r="D4" s="160" t="s">
        <v>957</v>
      </c>
      <c r="E4" s="160" t="s">
        <v>958</v>
      </c>
      <c r="F4" s="159" t="s">
        <v>959</v>
      </c>
      <c r="G4" s="124" t="s">
        <v>235</v>
      </c>
      <c r="H4" s="124"/>
      <c r="I4" s="124"/>
      <c r="J4" s="124"/>
      <c r="K4" s="146"/>
      <c r="L4" s="124"/>
      <c r="M4" s="124"/>
      <c r="N4" s="124"/>
      <c r="O4" s="180"/>
      <c r="P4" s="146"/>
      <c r="Q4" s="125"/>
    </row>
    <row r="5" ht="17.25" customHeight="1" spans="1:17">
      <c r="A5" s="98"/>
      <c r="B5" s="161"/>
      <c r="C5" s="162"/>
      <c r="D5" s="162"/>
      <c r="E5" s="162"/>
      <c r="F5" s="161"/>
      <c r="G5" s="161" t="s">
        <v>57</v>
      </c>
      <c r="H5" s="161" t="s">
        <v>60</v>
      </c>
      <c r="I5" s="161" t="s">
        <v>912</v>
      </c>
      <c r="J5" s="161" t="s">
        <v>913</v>
      </c>
      <c r="K5" s="162" t="s">
        <v>914</v>
      </c>
      <c r="L5" s="181" t="s">
        <v>80</v>
      </c>
      <c r="M5" s="181"/>
      <c r="N5" s="181"/>
      <c r="O5" s="182"/>
      <c r="P5" s="183"/>
      <c r="Q5" s="163"/>
    </row>
    <row r="6" ht="54" customHeight="1" spans="1:17">
      <c r="A6" s="100"/>
      <c r="B6" s="163"/>
      <c r="C6" s="164"/>
      <c r="D6" s="164"/>
      <c r="E6" s="164"/>
      <c r="F6" s="163"/>
      <c r="G6" s="163"/>
      <c r="H6" s="163"/>
      <c r="I6" s="163"/>
      <c r="J6" s="163"/>
      <c r="K6" s="164"/>
      <c r="L6" s="163" t="s">
        <v>59</v>
      </c>
      <c r="M6" s="163" t="s">
        <v>66</v>
      </c>
      <c r="N6" s="163" t="s">
        <v>244</v>
      </c>
      <c r="O6" s="184" t="s">
        <v>68</v>
      </c>
      <c r="P6" s="164" t="s">
        <v>69</v>
      </c>
      <c r="Q6" s="163" t="s">
        <v>70</v>
      </c>
    </row>
    <row r="7" ht="19.5" customHeight="1" spans="1:17">
      <c r="A7" s="165">
        <v>1</v>
      </c>
      <c r="B7" s="165">
        <v>2</v>
      </c>
      <c r="C7" s="165">
        <v>3</v>
      </c>
      <c r="D7" s="165">
        <v>4</v>
      </c>
      <c r="E7" s="165">
        <v>5</v>
      </c>
      <c r="F7" s="165">
        <v>6</v>
      </c>
      <c r="G7" s="165">
        <v>7</v>
      </c>
      <c r="H7" s="165">
        <v>8</v>
      </c>
      <c r="I7" s="165">
        <v>9</v>
      </c>
      <c r="J7" s="165">
        <v>10</v>
      </c>
      <c r="K7" s="165">
        <v>11</v>
      </c>
      <c r="L7" s="165">
        <v>12</v>
      </c>
      <c r="M7" s="165">
        <v>13</v>
      </c>
      <c r="N7" s="165">
        <v>14</v>
      </c>
      <c r="O7" s="165">
        <v>15</v>
      </c>
      <c r="P7" s="165">
        <v>16</v>
      </c>
      <c r="Q7" s="165">
        <v>17</v>
      </c>
    </row>
    <row r="8" ht="22.5" customHeight="1" spans="1:17">
      <c r="A8" s="82" t="s">
        <v>72</v>
      </c>
      <c r="B8" s="166"/>
      <c r="C8" s="167"/>
      <c r="D8" s="168"/>
      <c r="E8" s="168"/>
      <c r="F8" s="166"/>
      <c r="G8" s="169"/>
      <c r="H8" s="169"/>
      <c r="I8" s="169"/>
      <c r="J8" s="169"/>
      <c r="K8" s="169"/>
      <c r="L8" s="169"/>
      <c r="M8" s="169"/>
      <c r="N8" s="169"/>
      <c r="O8" s="185"/>
      <c r="P8" s="169"/>
      <c r="Q8" s="169"/>
    </row>
    <row r="9" ht="22.5" customHeight="1" spans="1:17">
      <c r="A9" s="170" t="s">
        <v>72</v>
      </c>
      <c r="B9" s="166"/>
      <c r="C9" s="167"/>
      <c r="D9" s="167"/>
      <c r="E9" s="167"/>
      <c r="F9" s="166"/>
      <c r="G9" s="169"/>
      <c r="H9" s="169"/>
      <c r="I9" s="169"/>
      <c r="J9" s="169"/>
      <c r="K9" s="169"/>
      <c r="L9" s="169"/>
      <c r="M9" s="169"/>
      <c r="N9" s="169"/>
      <c r="O9" s="185"/>
      <c r="P9" s="169"/>
      <c r="Q9" s="169"/>
    </row>
    <row r="10" ht="22.5" customHeight="1" spans="1:17">
      <c r="A10" s="82" t="str">
        <f>"    "&amp;"公务用车运行维护费"</f>
        <v>    公务用车运行维护费</v>
      </c>
      <c r="B10" s="166" t="s">
        <v>960</v>
      </c>
      <c r="C10" s="167" t="s">
        <v>961</v>
      </c>
      <c r="D10" s="167" t="s">
        <v>962</v>
      </c>
      <c r="E10" s="167" t="s">
        <v>963</v>
      </c>
      <c r="F10" s="166" t="s">
        <v>307</v>
      </c>
      <c r="G10" s="169">
        <v>20000</v>
      </c>
      <c r="H10" s="169">
        <v>20000</v>
      </c>
      <c r="I10" s="169"/>
      <c r="J10" s="169"/>
      <c r="K10" s="169"/>
      <c r="L10" s="169"/>
      <c r="M10" s="169"/>
      <c r="N10" s="169"/>
      <c r="O10" s="185"/>
      <c r="P10" s="169"/>
      <c r="Q10" s="169"/>
    </row>
    <row r="11" ht="22.5" customHeight="1" spans="1:17">
      <c r="A11" s="57" t="s">
        <v>139</v>
      </c>
      <c r="B11" s="171"/>
      <c r="C11" s="172"/>
      <c r="D11" s="172"/>
      <c r="E11" s="172"/>
      <c r="F11" s="173"/>
      <c r="G11" s="169">
        <v>20000</v>
      </c>
      <c r="H11" s="169">
        <v>20000</v>
      </c>
      <c r="I11" s="169"/>
      <c r="J11" s="169"/>
      <c r="K11" s="169"/>
      <c r="L11" s="169"/>
      <c r="M11" s="169"/>
      <c r="N11" s="169"/>
      <c r="O11" s="185"/>
      <c r="P11" s="169"/>
      <c r="Q11" s="169"/>
    </row>
  </sheetData>
  <mergeCells count="16">
    <mergeCell ref="A2:Q2"/>
    <mergeCell ref="A3:F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10.7" defaultRowHeight="14.25" customHeight="1" outlineLevelCol="7"/>
  <cols>
    <col min="1" max="1" width="44" customWidth="1"/>
    <col min="2" max="4" width="20.575" customWidth="1"/>
    <col min="5" max="8" width="21.1416666666667" customWidth="1"/>
  </cols>
  <sheetData>
    <row r="1" ht="19.5" customHeight="1" spans="1:8">
      <c r="A1" s="84"/>
      <c r="B1" s="84"/>
      <c r="C1" s="84"/>
      <c r="D1" s="139"/>
      <c r="H1" s="140" t="s">
        <v>964</v>
      </c>
    </row>
    <row r="2" ht="48" customHeight="1" spans="1:8">
      <c r="A2" s="119" t="s">
        <v>965</v>
      </c>
      <c r="B2" s="87"/>
      <c r="C2" s="87"/>
      <c r="D2" s="87"/>
      <c r="E2" s="141"/>
      <c r="F2" s="141"/>
      <c r="G2" s="141"/>
      <c r="H2" s="141"/>
    </row>
    <row r="3" ht="18" customHeight="1" spans="1:8">
      <c r="A3" s="142" t="str">
        <f>"单位名称："&amp;"香格里拉市住房和城乡建设局"</f>
        <v>单位名称：香格里拉市住房和城乡建设局</v>
      </c>
      <c r="B3" s="143"/>
      <c r="C3" s="143"/>
      <c r="D3" s="144"/>
      <c r="H3" s="145" t="s">
        <v>219</v>
      </c>
    </row>
    <row r="4" ht="19.5" customHeight="1" spans="1:8">
      <c r="A4" s="109" t="s">
        <v>966</v>
      </c>
      <c r="B4" s="94" t="s">
        <v>235</v>
      </c>
      <c r="C4" s="95"/>
      <c r="D4" s="96"/>
      <c r="E4" s="146" t="s">
        <v>967</v>
      </c>
      <c r="F4" s="146"/>
      <c r="G4" s="146"/>
      <c r="H4" s="147"/>
    </row>
    <row r="5" ht="40.5" customHeight="1" spans="1:8">
      <c r="A5" s="111"/>
      <c r="B5" s="110" t="s">
        <v>57</v>
      </c>
      <c r="C5" s="93" t="s">
        <v>60</v>
      </c>
      <c r="D5" s="148" t="s">
        <v>968</v>
      </c>
      <c r="E5" s="149" t="s">
        <v>969</v>
      </c>
      <c r="F5" s="149" t="s">
        <v>970</v>
      </c>
      <c r="G5" s="149" t="s">
        <v>971</v>
      </c>
      <c r="H5" s="149" t="s">
        <v>972</v>
      </c>
    </row>
    <row r="6" ht="19.5" customHeight="1" spans="1:8">
      <c r="A6" s="150">
        <v>1</v>
      </c>
      <c r="B6" s="150">
        <v>2</v>
      </c>
      <c r="C6" s="150">
        <v>3</v>
      </c>
      <c r="D6" s="151">
        <v>4</v>
      </c>
      <c r="E6" s="151">
        <v>5</v>
      </c>
      <c r="F6" s="151">
        <v>6</v>
      </c>
      <c r="G6" s="151">
        <v>7</v>
      </c>
      <c r="H6" s="150">
        <v>8</v>
      </c>
    </row>
    <row r="7" ht="22.5" customHeight="1" spans="1:8">
      <c r="A7" s="152"/>
      <c r="B7" s="153"/>
      <c r="C7" s="153"/>
      <c r="D7" s="154"/>
      <c r="E7" s="153"/>
      <c r="F7" s="153"/>
      <c r="G7" s="153"/>
      <c r="H7" s="153"/>
    </row>
    <row r="8" ht="22.5" customHeight="1" spans="1:8">
      <c r="A8" s="152"/>
      <c r="B8" s="153"/>
      <c r="C8" s="153"/>
      <c r="D8" s="154"/>
      <c r="E8" s="153"/>
      <c r="F8" s="153"/>
      <c r="G8" s="153"/>
      <c r="H8" s="153"/>
    </row>
    <row r="9" ht="22.5" customHeight="1" spans="1:8">
      <c r="A9" s="21" t="s">
        <v>57</v>
      </c>
      <c r="B9" s="153"/>
      <c r="C9" s="153"/>
      <c r="D9" s="154"/>
      <c r="E9" s="153"/>
      <c r="F9" s="153"/>
      <c r="G9" s="153"/>
      <c r="H9" s="153"/>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10.7"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 customWidth="1"/>
    <col min="10" max="10" width="22" customWidth="1"/>
  </cols>
  <sheetData>
    <row r="1" ht="19.5" customHeight="1" spans="10:10">
      <c r="J1" s="138" t="s">
        <v>973</v>
      </c>
    </row>
    <row r="2" ht="36" customHeight="1" spans="1:10">
      <c r="A2" s="86" t="s">
        <v>974</v>
      </c>
      <c r="B2" s="87"/>
      <c r="C2" s="87"/>
      <c r="D2" s="87"/>
      <c r="E2" s="87"/>
      <c r="F2" s="133"/>
      <c r="G2" s="87"/>
      <c r="H2" s="133"/>
      <c r="I2" s="133"/>
      <c r="J2" s="87"/>
    </row>
    <row r="3" ht="17.25" customHeight="1" spans="1:2">
      <c r="A3" s="134" t="str">
        <f>"单位名称："&amp;"香格里拉市住房和城乡建设局"</f>
        <v>单位名称：香格里拉市住房和城乡建设局</v>
      </c>
      <c r="B3" s="135"/>
    </row>
    <row r="4" ht="44.25" customHeight="1" spans="1:10">
      <c r="A4" s="126" t="s">
        <v>401</v>
      </c>
      <c r="B4" s="126" t="s">
        <v>402</v>
      </c>
      <c r="C4" s="126" t="s">
        <v>403</v>
      </c>
      <c r="D4" s="126" t="s">
        <v>404</v>
      </c>
      <c r="E4" s="126" t="s">
        <v>405</v>
      </c>
      <c r="F4" s="136" t="s">
        <v>406</v>
      </c>
      <c r="G4" s="126" t="s">
        <v>407</v>
      </c>
      <c r="H4" s="136" t="s">
        <v>408</v>
      </c>
      <c r="I4" s="136" t="s">
        <v>409</v>
      </c>
      <c r="J4" s="126" t="s">
        <v>410</v>
      </c>
    </row>
    <row r="5" ht="19.5" customHeight="1" spans="1:10">
      <c r="A5" s="126">
        <v>1</v>
      </c>
      <c r="B5" s="126">
        <v>2</v>
      </c>
      <c r="C5" s="126">
        <v>3</v>
      </c>
      <c r="D5" s="126">
        <v>4</v>
      </c>
      <c r="E5" s="126">
        <v>5</v>
      </c>
      <c r="F5" s="136">
        <v>6</v>
      </c>
      <c r="G5" s="126">
        <v>7</v>
      </c>
      <c r="H5" s="136">
        <v>8</v>
      </c>
      <c r="I5" s="136">
        <v>9</v>
      </c>
      <c r="J5" s="126">
        <v>10</v>
      </c>
    </row>
    <row r="6" ht="22.5" customHeight="1" spans="1:10">
      <c r="A6" s="72"/>
      <c r="B6" s="79"/>
      <c r="C6" s="79"/>
      <c r="D6" s="79"/>
      <c r="E6" s="46"/>
      <c r="F6" s="137"/>
      <c r="G6" s="46"/>
      <c r="H6" s="137"/>
      <c r="I6" s="137"/>
      <c r="J6" s="46"/>
    </row>
    <row r="7" ht="22.5" customHeight="1" spans="1:10">
      <c r="A7" s="72"/>
      <c r="B7" s="72"/>
      <c r="C7" s="72" t="s">
        <v>975</v>
      </c>
      <c r="D7" s="72" t="s">
        <v>975</v>
      </c>
      <c r="E7" s="72" t="s">
        <v>975</v>
      </c>
      <c r="F7" s="71" t="s">
        <v>975</v>
      </c>
      <c r="G7" s="72" t="s">
        <v>975</v>
      </c>
      <c r="H7" s="72" t="s">
        <v>975</v>
      </c>
      <c r="I7" s="72" t="s">
        <v>975</v>
      </c>
      <c r="J7" s="72" t="s">
        <v>975</v>
      </c>
    </row>
    <row r="8" ht="22.5" customHeight="1" spans="1:10">
      <c r="A8" s="72"/>
      <c r="B8" s="72"/>
      <c r="C8" s="72"/>
      <c r="D8" s="72"/>
      <c r="E8" s="72"/>
      <c r="F8" s="71"/>
      <c r="G8" s="72"/>
      <c r="H8" s="72"/>
      <c r="I8" s="72"/>
      <c r="J8" s="72"/>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1" sqref="A1"/>
    </sheetView>
  </sheetViews>
  <sheetFormatPr defaultColWidth="10.7" defaultRowHeight="12" customHeight="1" outlineLevelRow="7"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8" t="s">
        <v>976</v>
      </c>
    </row>
    <row r="2" ht="34.5" customHeight="1" spans="1:8">
      <c r="A2" s="119" t="s">
        <v>977</v>
      </c>
      <c r="B2" s="87"/>
      <c r="C2" s="87"/>
      <c r="D2" s="87"/>
      <c r="E2" s="87"/>
      <c r="F2" s="87"/>
      <c r="G2" s="87"/>
      <c r="H2" s="87"/>
    </row>
    <row r="3" ht="19.5" customHeight="1" spans="1:8">
      <c r="A3" s="120" t="str">
        <f>"单位名称："&amp;"香格里拉市住房和城乡建设局"</f>
        <v>单位名称：香格里拉市住房和城乡建设局</v>
      </c>
      <c r="B3" s="89"/>
      <c r="C3" s="121"/>
      <c r="H3" s="122" t="s">
        <v>219</v>
      </c>
    </row>
    <row r="4" ht="18" customHeight="1" spans="1:8">
      <c r="A4" s="93" t="s">
        <v>228</v>
      </c>
      <c r="B4" s="93" t="s">
        <v>978</v>
      </c>
      <c r="C4" s="93" t="s">
        <v>979</v>
      </c>
      <c r="D4" s="93" t="s">
        <v>980</v>
      </c>
      <c r="E4" s="93" t="s">
        <v>981</v>
      </c>
      <c r="F4" s="123" t="s">
        <v>982</v>
      </c>
      <c r="G4" s="124"/>
      <c r="H4" s="125"/>
    </row>
    <row r="5" ht="18" customHeight="1" spans="1:8">
      <c r="A5" s="100"/>
      <c r="B5" s="100"/>
      <c r="C5" s="100"/>
      <c r="D5" s="100"/>
      <c r="E5" s="100"/>
      <c r="F5" s="126" t="s">
        <v>910</v>
      </c>
      <c r="G5" s="126" t="s">
        <v>983</v>
      </c>
      <c r="H5" s="126" t="s">
        <v>984</v>
      </c>
    </row>
    <row r="6" ht="21" customHeight="1" spans="1:8">
      <c r="A6" s="126">
        <v>1</v>
      </c>
      <c r="B6" s="126">
        <v>2</v>
      </c>
      <c r="C6" s="126">
        <v>3</v>
      </c>
      <c r="D6" s="126">
        <v>4</v>
      </c>
      <c r="E6" s="126">
        <v>5</v>
      </c>
      <c r="F6" s="126">
        <v>6</v>
      </c>
      <c r="G6" s="126">
        <v>7</v>
      </c>
      <c r="H6" s="126">
        <v>8</v>
      </c>
    </row>
    <row r="7" ht="22.5" customHeight="1" spans="1:8">
      <c r="A7" s="79"/>
      <c r="B7" s="79"/>
      <c r="C7" s="79"/>
      <c r="D7" s="79"/>
      <c r="E7" s="79"/>
      <c r="F7" s="127"/>
      <c r="G7" s="128"/>
      <c r="H7" s="129"/>
    </row>
    <row r="8" ht="22.5" customHeight="1" spans="1:8">
      <c r="A8" s="130" t="s">
        <v>57</v>
      </c>
      <c r="B8" s="131"/>
      <c r="C8" s="131"/>
      <c r="D8" s="131"/>
      <c r="E8" s="132"/>
      <c r="F8" s="117"/>
      <c r="G8" s="129"/>
      <c r="H8" s="129"/>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10.7" defaultRowHeight="14.25" customHeight="1"/>
  <cols>
    <col min="1" max="1" width="15.7" customWidth="1"/>
    <col min="2" max="3" width="27.85" customWidth="1"/>
    <col min="4" max="4" width="13" customWidth="1"/>
    <col min="5" max="5" width="20.7166666666667" customWidth="1"/>
    <col min="6" max="6" width="11.575" customWidth="1"/>
    <col min="7" max="7" width="20.7166666666667" customWidth="1"/>
    <col min="8" max="11" width="18" customWidth="1"/>
  </cols>
  <sheetData>
    <row r="1" ht="19.5" customHeight="1" spans="4:11">
      <c r="D1" s="83"/>
      <c r="E1" s="83"/>
      <c r="F1" s="83"/>
      <c r="G1" s="83"/>
      <c r="H1" s="84"/>
      <c r="I1" s="84"/>
      <c r="J1" s="84"/>
      <c r="K1" s="85" t="s">
        <v>985</v>
      </c>
    </row>
    <row r="2" ht="42.75" customHeight="1" spans="1:11">
      <c r="A2" s="86" t="s">
        <v>986</v>
      </c>
      <c r="B2" s="87"/>
      <c r="C2" s="87"/>
      <c r="D2" s="87"/>
      <c r="E2" s="87"/>
      <c r="F2" s="87"/>
      <c r="G2" s="87"/>
      <c r="H2" s="87"/>
      <c r="I2" s="87"/>
      <c r="J2" s="87"/>
      <c r="K2" s="87"/>
    </row>
    <row r="3" ht="19.5" customHeight="1" spans="1:11">
      <c r="A3" s="88" t="str">
        <f>"单位名称："&amp;"香格里拉市住房和城乡建设局"</f>
        <v>单位名称：香格里拉市住房和城乡建设局</v>
      </c>
      <c r="B3" s="89"/>
      <c r="C3" s="89"/>
      <c r="D3" s="89"/>
      <c r="E3" s="89"/>
      <c r="F3" s="89"/>
      <c r="G3" s="89"/>
      <c r="H3" s="90"/>
      <c r="I3" s="90"/>
      <c r="J3" s="90"/>
      <c r="K3" s="91" t="s">
        <v>219</v>
      </c>
    </row>
    <row r="4" ht="21.75" customHeight="1" spans="1:11">
      <c r="A4" s="92" t="s">
        <v>329</v>
      </c>
      <c r="B4" s="92" t="s">
        <v>230</v>
      </c>
      <c r="C4" s="92" t="s">
        <v>330</v>
      </c>
      <c r="D4" s="93" t="s">
        <v>231</v>
      </c>
      <c r="E4" s="93" t="s">
        <v>232</v>
      </c>
      <c r="F4" s="93" t="s">
        <v>331</v>
      </c>
      <c r="G4" s="93" t="s">
        <v>332</v>
      </c>
      <c r="H4" s="109" t="s">
        <v>57</v>
      </c>
      <c r="I4" s="94" t="s">
        <v>987</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139</v>
      </c>
      <c r="B10" s="115"/>
      <c r="C10" s="115"/>
      <c r="D10" s="115"/>
      <c r="E10" s="115"/>
      <c r="F10" s="115"/>
      <c r="G10" s="116"/>
      <c r="H10" s="105"/>
      <c r="I10" s="105"/>
      <c r="J10" s="105"/>
      <c r="K10" s="11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topLeftCell="A19" workbookViewId="0">
      <selection activeCell="A3" sqref="A3:D3"/>
    </sheetView>
  </sheetViews>
  <sheetFormatPr defaultColWidth="10.7"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3"/>
      <c r="E1" s="84"/>
      <c r="F1" s="84"/>
      <c r="G1" s="85" t="s">
        <v>988</v>
      </c>
    </row>
    <row r="2" ht="36.75" customHeight="1" spans="1:7">
      <c r="A2" s="86" t="s">
        <v>989</v>
      </c>
      <c r="B2" s="87"/>
      <c r="C2" s="87"/>
      <c r="D2" s="87"/>
      <c r="E2" s="87"/>
      <c r="F2" s="87"/>
      <c r="G2" s="87"/>
    </row>
    <row r="3" ht="22.5" customHeight="1" spans="1:7">
      <c r="A3" s="88" t="str">
        <f>"单位名称："&amp;"香格里拉市住房和城乡建设局"</f>
        <v>单位名称：香格里拉市住房和城乡建设局</v>
      </c>
      <c r="B3" s="89"/>
      <c r="C3" s="89"/>
      <c r="D3" s="89"/>
      <c r="E3" s="90"/>
      <c r="F3" s="90"/>
      <c r="G3" s="91" t="s">
        <v>219</v>
      </c>
    </row>
    <row r="4" ht="21.75" customHeight="1" spans="1:7">
      <c r="A4" s="92" t="s">
        <v>330</v>
      </c>
      <c r="B4" s="92" t="s">
        <v>329</v>
      </c>
      <c r="C4" s="92" t="s">
        <v>230</v>
      </c>
      <c r="D4" s="93" t="s">
        <v>990</v>
      </c>
      <c r="E4" s="94" t="s">
        <v>60</v>
      </c>
      <c r="F4" s="95"/>
      <c r="G4" s="96"/>
    </row>
    <row r="5" ht="21.75" customHeight="1" spans="1:7">
      <c r="A5" s="97"/>
      <c r="B5" s="97"/>
      <c r="C5" s="97"/>
      <c r="D5" s="98"/>
      <c r="E5" s="92" t="s">
        <v>991</v>
      </c>
      <c r="F5" s="92" t="s">
        <v>992</v>
      </c>
      <c r="G5" s="93" t="s">
        <v>993</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83248706</v>
      </c>
      <c r="F8" s="105"/>
      <c r="G8" s="105"/>
    </row>
    <row r="9" ht="22.5" customHeight="1" spans="1:7">
      <c r="A9" s="103"/>
      <c r="B9" s="104" t="s">
        <v>994</v>
      </c>
      <c r="C9" s="104" t="s">
        <v>368</v>
      </c>
      <c r="D9" s="103" t="s">
        <v>995</v>
      </c>
      <c r="E9" s="105">
        <v>2000000</v>
      </c>
      <c r="F9" s="105"/>
      <c r="G9" s="105"/>
    </row>
    <row r="10" ht="22.5" customHeight="1" spans="1:7">
      <c r="A10" s="62"/>
      <c r="B10" s="104" t="s">
        <v>994</v>
      </c>
      <c r="C10" s="104" t="s">
        <v>340</v>
      </c>
      <c r="D10" s="103" t="s">
        <v>995</v>
      </c>
      <c r="E10" s="105">
        <v>5000000</v>
      </c>
      <c r="F10" s="105"/>
      <c r="G10" s="105"/>
    </row>
    <row r="11" ht="22.5" customHeight="1" spans="1:7">
      <c r="A11" s="62"/>
      <c r="B11" s="104" t="s">
        <v>994</v>
      </c>
      <c r="C11" s="104" t="s">
        <v>350</v>
      </c>
      <c r="D11" s="103" t="s">
        <v>995</v>
      </c>
      <c r="E11" s="105">
        <v>904000</v>
      </c>
      <c r="F11" s="105"/>
      <c r="G11" s="105"/>
    </row>
    <row r="12" ht="22.5" customHeight="1" spans="1:7">
      <c r="A12" s="62"/>
      <c r="B12" s="104" t="s">
        <v>994</v>
      </c>
      <c r="C12" s="104" t="s">
        <v>388</v>
      </c>
      <c r="D12" s="103" t="s">
        <v>995</v>
      </c>
      <c r="E12" s="105">
        <v>500000</v>
      </c>
      <c r="F12" s="105"/>
      <c r="G12" s="105"/>
    </row>
    <row r="13" ht="22.5" customHeight="1" spans="1:7">
      <c r="A13" s="62"/>
      <c r="B13" s="104" t="s">
        <v>994</v>
      </c>
      <c r="C13" s="104" t="s">
        <v>380</v>
      </c>
      <c r="D13" s="103" t="s">
        <v>995</v>
      </c>
      <c r="E13" s="105">
        <v>390000</v>
      </c>
      <c r="F13" s="105"/>
      <c r="G13" s="105"/>
    </row>
    <row r="14" ht="22.5" customHeight="1" spans="1:7">
      <c r="A14" s="62"/>
      <c r="B14" s="104" t="s">
        <v>994</v>
      </c>
      <c r="C14" s="104" t="s">
        <v>397</v>
      </c>
      <c r="D14" s="103" t="s">
        <v>995</v>
      </c>
      <c r="E14" s="105">
        <v>600000</v>
      </c>
      <c r="F14" s="105"/>
      <c r="G14" s="105"/>
    </row>
    <row r="15" ht="22.5" customHeight="1" spans="1:7">
      <c r="A15" s="62"/>
      <c r="B15" s="104" t="s">
        <v>994</v>
      </c>
      <c r="C15" s="104" t="s">
        <v>374</v>
      </c>
      <c r="D15" s="103" t="s">
        <v>995</v>
      </c>
      <c r="E15" s="105">
        <v>20000</v>
      </c>
      <c r="F15" s="105"/>
      <c r="G15" s="105"/>
    </row>
    <row r="16" ht="22.5" customHeight="1" spans="1:7">
      <c r="A16" s="62"/>
      <c r="B16" s="104" t="s">
        <v>994</v>
      </c>
      <c r="C16" s="104" t="s">
        <v>384</v>
      </c>
      <c r="D16" s="103" t="s">
        <v>995</v>
      </c>
      <c r="E16" s="105">
        <v>3000000</v>
      </c>
      <c r="F16" s="105"/>
      <c r="G16" s="105"/>
    </row>
    <row r="17" ht="22.5" customHeight="1" spans="1:7">
      <c r="A17" s="62"/>
      <c r="B17" s="104" t="s">
        <v>994</v>
      </c>
      <c r="C17" s="104" t="s">
        <v>362</v>
      </c>
      <c r="D17" s="103" t="s">
        <v>995</v>
      </c>
      <c r="E17" s="105">
        <v>1500000</v>
      </c>
      <c r="F17" s="105"/>
      <c r="G17" s="105"/>
    </row>
    <row r="18" ht="22.5" customHeight="1" spans="1:7">
      <c r="A18" s="62"/>
      <c r="B18" s="104" t="s">
        <v>996</v>
      </c>
      <c r="C18" s="104" t="s">
        <v>343</v>
      </c>
      <c r="D18" s="103" t="s">
        <v>995</v>
      </c>
      <c r="E18" s="105">
        <v>300000</v>
      </c>
      <c r="F18" s="105"/>
      <c r="G18" s="105"/>
    </row>
    <row r="19" ht="22.5" customHeight="1" spans="1:7">
      <c r="A19" s="62"/>
      <c r="B19" s="104" t="s">
        <v>996</v>
      </c>
      <c r="C19" s="104" t="s">
        <v>390</v>
      </c>
      <c r="D19" s="103" t="s">
        <v>995</v>
      </c>
      <c r="E19" s="105">
        <v>640200</v>
      </c>
      <c r="F19" s="105"/>
      <c r="G19" s="105"/>
    </row>
    <row r="20" ht="22.5" customHeight="1" spans="1:7">
      <c r="A20" s="62"/>
      <c r="B20" s="104" t="s">
        <v>996</v>
      </c>
      <c r="C20" s="104" t="s">
        <v>378</v>
      </c>
      <c r="D20" s="103" t="s">
        <v>995</v>
      </c>
      <c r="E20" s="105">
        <v>1200000</v>
      </c>
      <c r="F20" s="105"/>
      <c r="G20" s="105"/>
    </row>
    <row r="21" ht="22.5" customHeight="1" spans="1:7">
      <c r="A21" s="62"/>
      <c r="B21" s="104" t="s">
        <v>996</v>
      </c>
      <c r="C21" s="104" t="s">
        <v>366</v>
      </c>
      <c r="D21" s="103" t="s">
        <v>995</v>
      </c>
      <c r="E21" s="105">
        <v>850000</v>
      </c>
      <c r="F21" s="105"/>
      <c r="G21" s="105"/>
    </row>
    <row r="22" ht="22.5" customHeight="1" spans="1:7">
      <c r="A22" s="62"/>
      <c r="B22" s="104" t="s">
        <v>996</v>
      </c>
      <c r="C22" s="104" t="s">
        <v>376</v>
      </c>
      <c r="D22" s="103" t="s">
        <v>995</v>
      </c>
      <c r="E22" s="105">
        <v>8000000</v>
      </c>
      <c r="F22" s="105"/>
      <c r="G22" s="105"/>
    </row>
    <row r="23" ht="22.5" customHeight="1" spans="1:7">
      <c r="A23" s="62"/>
      <c r="B23" s="104" t="s">
        <v>996</v>
      </c>
      <c r="C23" s="104" t="s">
        <v>360</v>
      </c>
      <c r="D23" s="103" t="s">
        <v>995</v>
      </c>
      <c r="E23" s="105">
        <v>15000000</v>
      </c>
      <c r="F23" s="105"/>
      <c r="G23" s="105"/>
    </row>
    <row r="24" ht="22.5" customHeight="1" spans="1:7">
      <c r="A24" s="62"/>
      <c r="B24" s="104" t="s">
        <v>996</v>
      </c>
      <c r="C24" s="104" t="s">
        <v>370</v>
      </c>
      <c r="D24" s="103" t="s">
        <v>995</v>
      </c>
      <c r="E24" s="105">
        <v>2980000</v>
      </c>
      <c r="F24" s="105"/>
      <c r="G24" s="105"/>
    </row>
    <row r="25" ht="22.5" customHeight="1" spans="1:7">
      <c r="A25" s="62"/>
      <c r="B25" s="104" t="s">
        <v>996</v>
      </c>
      <c r="C25" s="104" t="s">
        <v>354</v>
      </c>
      <c r="D25" s="103" t="s">
        <v>995</v>
      </c>
      <c r="E25" s="105">
        <v>5000000</v>
      </c>
      <c r="F25" s="105"/>
      <c r="G25" s="105"/>
    </row>
    <row r="26" ht="22.5" customHeight="1" spans="1:7">
      <c r="A26" s="62"/>
      <c r="B26" s="104" t="s">
        <v>996</v>
      </c>
      <c r="C26" s="104" t="s">
        <v>386</v>
      </c>
      <c r="D26" s="103" t="s">
        <v>995</v>
      </c>
      <c r="E26" s="105">
        <v>870000</v>
      </c>
      <c r="F26" s="105"/>
      <c r="G26" s="105"/>
    </row>
    <row r="27" ht="22.5" customHeight="1" spans="1:7">
      <c r="A27" s="62"/>
      <c r="B27" s="104" t="s">
        <v>996</v>
      </c>
      <c r="C27" s="104" t="s">
        <v>372</v>
      </c>
      <c r="D27" s="103" t="s">
        <v>995</v>
      </c>
      <c r="E27" s="105">
        <v>22427006</v>
      </c>
      <c r="F27" s="105"/>
      <c r="G27" s="105"/>
    </row>
    <row r="28" ht="22.5" customHeight="1" spans="1:7">
      <c r="A28" s="62"/>
      <c r="B28" s="104" t="s">
        <v>997</v>
      </c>
      <c r="C28" s="104" t="s">
        <v>335</v>
      </c>
      <c r="D28" s="103" t="s">
        <v>995</v>
      </c>
      <c r="E28" s="105">
        <v>10000000</v>
      </c>
      <c r="F28" s="105"/>
      <c r="G28" s="105"/>
    </row>
    <row r="29" ht="22.5" customHeight="1" spans="1:7">
      <c r="A29" s="62"/>
      <c r="B29" s="104" t="s">
        <v>997</v>
      </c>
      <c r="C29" s="104" t="s">
        <v>394</v>
      </c>
      <c r="D29" s="103" t="s">
        <v>995</v>
      </c>
      <c r="E29" s="105">
        <v>600000</v>
      </c>
      <c r="F29" s="105"/>
      <c r="G29" s="105"/>
    </row>
    <row r="30" ht="22.5" customHeight="1" spans="1:7">
      <c r="A30" s="62"/>
      <c r="B30" s="104" t="s">
        <v>997</v>
      </c>
      <c r="C30" s="104" t="s">
        <v>382</v>
      </c>
      <c r="D30" s="103" t="s">
        <v>995</v>
      </c>
      <c r="E30" s="105">
        <v>967500</v>
      </c>
      <c r="F30" s="105"/>
      <c r="G30" s="105"/>
    </row>
    <row r="31" ht="22.5" customHeight="1" spans="1:7">
      <c r="A31" s="62"/>
      <c r="B31" s="104" t="s">
        <v>997</v>
      </c>
      <c r="C31" s="104" t="s">
        <v>356</v>
      </c>
      <c r="D31" s="103" t="s">
        <v>995</v>
      </c>
      <c r="E31" s="105">
        <v>500000</v>
      </c>
      <c r="F31" s="105"/>
      <c r="G31" s="105"/>
    </row>
    <row r="32" ht="22.5" customHeight="1" spans="1:7">
      <c r="A32" s="106" t="s">
        <v>57</v>
      </c>
      <c r="B32" s="107" t="s">
        <v>975</v>
      </c>
      <c r="C32" s="107"/>
      <c r="D32" s="108"/>
      <c r="E32" s="105">
        <v>83248706</v>
      </c>
      <c r="F32" s="105"/>
      <c r="G32" s="105"/>
    </row>
  </sheetData>
  <mergeCells count="11">
    <mergeCell ref="A2:G2"/>
    <mergeCell ref="A3:D3"/>
    <mergeCell ref="E4:G4"/>
    <mergeCell ref="A32:D32"/>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8"/>
  <sheetViews>
    <sheetView showZeros="0" topLeftCell="A61" workbookViewId="0">
      <selection activeCell="A1" sqref="A1:J1"/>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 customWidth="1"/>
    <col min="10" max="10" width="27.85" customWidth="1"/>
  </cols>
  <sheetData>
    <row r="1" customHeight="1" spans="1:10">
      <c r="A1" s="33" t="s">
        <v>998</v>
      </c>
      <c r="B1" s="34"/>
      <c r="C1" s="34"/>
      <c r="D1" s="34"/>
      <c r="E1" s="34"/>
      <c r="F1" s="34"/>
      <c r="G1" s="34"/>
      <c r="H1" s="34"/>
      <c r="I1" s="34"/>
      <c r="J1" s="74"/>
    </row>
    <row r="2" ht="81" customHeight="1" spans="1:10">
      <c r="A2" s="35" t="s">
        <v>999</v>
      </c>
      <c r="B2" s="34"/>
      <c r="C2" s="34"/>
      <c r="D2" s="34"/>
      <c r="E2" s="34"/>
      <c r="F2" s="34"/>
      <c r="G2" s="34"/>
      <c r="H2" s="34"/>
      <c r="I2" s="34"/>
      <c r="J2" s="74"/>
    </row>
    <row r="3" ht="30" customHeight="1" spans="1:10">
      <c r="A3" s="36" t="s">
        <v>1000</v>
      </c>
      <c r="B3" s="37" t="str">
        <f>"香格里拉市住房和城乡建设局"</f>
        <v>香格里拉市住房和城乡建设局</v>
      </c>
      <c r="C3" s="38"/>
      <c r="D3" s="38"/>
      <c r="E3" s="38"/>
      <c r="F3" s="38"/>
      <c r="G3" s="38"/>
      <c r="H3" s="38"/>
      <c r="I3" s="38"/>
      <c r="J3" s="75"/>
    </row>
    <row r="4" ht="32.25" customHeight="1" spans="1:10">
      <c r="A4" s="39" t="s">
        <v>1001</v>
      </c>
      <c r="B4" s="40"/>
      <c r="C4" s="40"/>
      <c r="D4" s="40"/>
      <c r="E4" s="40"/>
      <c r="F4" s="40"/>
      <c r="G4" s="40"/>
      <c r="H4" s="40"/>
      <c r="I4" s="76"/>
      <c r="J4" s="36" t="s">
        <v>1002</v>
      </c>
    </row>
    <row r="5" ht="99.75" customHeight="1" spans="1:10">
      <c r="A5" s="41" t="s">
        <v>1003</v>
      </c>
      <c r="B5" s="42" t="s">
        <v>1004</v>
      </c>
      <c r="C5" s="43" t="s">
        <v>1005</v>
      </c>
      <c r="D5" s="44"/>
      <c r="E5" s="44"/>
      <c r="F5" s="44"/>
      <c r="G5" s="44"/>
      <c r="H5" s="44"/>
      <c r="I5" s="60"/>
      <c r="J5" s="77" t="s">
        <v>1006</v>
      </c>
    </row>
    <row r="6" ht="99.75" customHeight="1" spans="1:10">
      <c r="A6" s="45"/>
      <c r="B6" s="42" t="s">
        <v>1007</v>
      </c>
      <c r="C6" s="43" t="s">
        <v>1008</v>
      </c>
      <c r="D6" s="44"/>
      <c r="E6" s="44"/>
      <c r="F6" s="44"/>
      <c r="G6" s="44"/>
      <c r="H6" s="44"/>
      <c r="I6" s="60"/>
      <c r="J6" s="77" t="s">
        <v>1009</v>
      </c>
    </row>
    <row r="7" ht="75" customHeight="1" spans="1:10">
      <c r="A7" s="42" t="s">
        <v>1010</v>
      </c>
      <c r="B7" s="46" t="s">
        <v>1011</v>
      </c>
      <c r="C7" s="47" t="s">
        <v>1012</v>
      </c>
      <c r="D7" s="48"/>
      <c r="E7" s="48"/>
      <c r="F7" s="48"/>
      <c r="G7" s="48"/>
      <c r="H7" s="48"/>
      <c r="I7" s="78"/>
      <c r="J7" s="79" t="s">
        <v>1013</v>
      </c>
    </row>
    <row r="8" ht="32.25" customHeight="1" spans="1:10">
      <c r="A8" s="49" t="s">
        <v>1014</v>
      </c>
      <c r="B8" s="38"/>
      <c r="C8" s="38"/>
      <c r="D8" s="38"/>
      <c r="E8" s="38"/>
      <c r="F8" s="38"/>
      <c r="G8" s="38"/>
      <c r="H8" s="38"/>
      <c r="I8" s="38"/>
      <c r="J8" s="75"/>
    </row>
    <row r="9" ht="32.25" customHeight="1" spans="1:10">
      <c r="A9" s="50" t="s">
        <v>1015</v>
      </c>
      <c r="B9" s="51"/>
      <c r="C9" s="52" t="s">
        <v>1016</v>
      </c>
      <c r="D9" s="53"/>
      <c r="E9" s="54"/>
      <c r="F9" s="52" t="s">
        <v>1017</v>
      </c>
      <c r="G9" s="54"/>
      <c r="H9" s="39" t="s">
        <v>1018</v>
      </c>
      <c r="I9" s="40"/>
      <c r="J9" s="76"/>
    </row>
    <row r="10" ht="32.25" customHeight="1" spans="1:10">
      <c r="A10" s="55"/>
      <c r="B10" s="56"/>
      <c r="C10" s="57"/>
      <c r="D10" s="58"/>
      <c r="E10" s="59"/>
      <c r="F10" s="57"/>
      <c r="G10" s="59"/>
      <c r="H10" s="42" t="s">
        <v>1019</v>
      </c>
      <c r="I10" s="42" t="s">
        <v>1020</v>
      </c>
      <c r="J10" s="42" t="s">
        <v>1021</v>
      </c>
    </row>
    <row r="11" ht="34.5" customHeight="1" spans="1:10">
      <c r="A11" s="43" t="s">
        <v>1022</v>
      </c>
      <c r="B11" s="60"/>
      <c r="C11" s="43" t="s">
        <v>1023</v>
      </c>
      <c r="D11" s="44"/>
      <c r="E11" s="60"/>
      <c r="F11" s="43" t="s">
        <v>350</v>
      </c>
      <c r="G11" s="60"/>
      <c r="H11" s="61"/>
      <c r="I11" s="61"/>
      <c r="J11" s="61"/>
    </row>
    <row r="12" ht="34.5" customHeight="1" spans="1:10">
      <c r="A12" s="43" t="s">
        <v>1022</v>
      </c>
      <c r="B12" s="62"/>
      <c r="C12" s="43" t="s">
        <v>1023</v>
      </c>
      <c r="D12" s="62"/>
      <c r="E12" s="62"/>
      <c r="F12" s="43" t="s">
        <v>388</v>
      </c>
      <c r="G12" s="62"/>
      <c r="H12" s="61"/>
      <c r="I12" s="61"/>
      <c r="J12" s="61"/>
    </row>
    <row r="13" ht="34.5" customHeight="1" spans="1:10">
      <c r="A13" s="43" t="s">
        <v>1022</v>
      </c>
      <c r="B13" s="62"/>
      <c r="C13" s="43" t="s">
        <v>1023</v>
      </c>
      <c r="D13" s="62"/>
      <c r="E13" s="62"/>
      <c r="F13" s="43" t="s">
        <v>384</v>
      </c>
      <c r="G13" s="62"/>
      <c r="H13" s="61"/>
      <c r="I13" s="61"/>
      <c r="J13" s="61"/>
    </row>
    <row r="14" ht="34.5" customHeight="1" spans="1:10">
      <c r="A14" s="43" t="s">
        <v>1022</v>
      </c>
      <c r="B14" s="62"/>
      <c r="C14" s="43" t="s">
        <v>1023</v>
      </c>
      <c r="D14" s="62"/>
      <c r="E14" s="62"/>
      <c r="F14" s="43" t="s">
        <v>362</v>
      </c>
      <c r="G14" s="62"/>
      <c r="H14" s="61"/>
      <c r="I14" s="61"/>
      <c r="J14" s="61"/>
    </row>
    <row r="15" ht="34.5" customHeight="1" spans="1:10">
      <c r="A15" s="43" t="s">
        <v>1022</v>
      </c>
      <c r="B15" s="62"/>
      <c r="C15" s="43" t="s">
        <v>1023</v>
      </c>
      <c r="D15" s="62"/>
      <c r="E15" s="62"/>
      <c r="F15" s="43" t="s">
        <v>343</v>
      </c>
      <c r="G15" s="62"/>
      <c r="H15" s="61"/>
      <c r="I15" s="61"/>
      <c r="J15" s="61"/>
    </row>
    <row r="16" ht="34.5" customHeight="1" spans="1:10">
      <c r="A16" s="43" t="s">
        <v>1022</v>
      </c>
      <c r="B16" s="62"/>
      <c r="C16" s="43" t="s">
        <v>1023</v>
      </c>
      <c r="D16" s="62"/>
      <c r="E16" s="62"/>
      <c r="F16" s="43" t="s">
        <v>382</v>
      </c>
      <c r="G16" s="62"/>
      <c r="H16" s="61"/>
      <c r="I16" s="61"/>
      <c r="J16" s="61"/>
    </row>
    <row r="17" ht="34.5" customHeight="1" spans="1:10">
      <c r="A17" s="43" t="s">
        <v>1022</v>
      </c>
      <c r="B17" s="62"/>
      <c r="C17" s="43" t="s">
        <v>1023</v>
      </c>
      <c r="D17" s="62"/>
      <c r="E17" s="62"/>
      <c r="F17" s="43" t="s">
        <v>394</v>
      </c>
      <c r="G17" s="62"/>
      <c r="H17" s="61"/>
      <c r="I17" s="61"/>
      <c r="J17" s="61"/>
    </row>
    <row r="18" ht="34.5" customHeight="1" spans="1:10">
      <c r="A18" s="43" t="s">
        <v>1022</v>
      </c>
      <c r="B18" s="62"/>
      <c r="C18" s="43" t="s">
        <v>1023</v>
      </c>
      <c r="D18" s="62"/>
      <c r="E18" s="62"/>
      <c r="F18" s="43" t="s">
        <v>372</v>
      </c>
      <c r="G18" s="62"/>
      <c r="H18" s="61"/>
      <c r="I18" s="61"/>
      <c r="J18" s="61"/>
    </row>
    <row r="19" ht="34.5" customHeight="1" spans="1:10">
      <c r="A19" s="43" t="s">
        <v>1022</v>
      </c>
      <c r="B19" s="62"/>
      <c r="C19" s="43" t="s">
        <v>1023</v>
      </c>
      <c r="D19" s="62"/>
      <c r="E19" s="62"/>
      <c r="F19" s="43" t="s">
        <v>386</v>
      </c>
      <c r="G19" s="62"/>
      <c r="H19" s="61"/>
      <c r="I19" s="61"/>
      <c r="J19" s="61"/>
    </row>
    <row r="20" ht="34.5" customHeight="1" spans="1:10">
      <c r="A20" s="43" t="s">
        <v>1022</v>
      </c>
      <c r="B20" s="62"/>
      <c r="C20" s="43" t="s">
        <v>1023</v>
      </c>
      <c r="D20" s="62"/>
      <c r="E20" s="62"/>
      <c r="F20" s="43" t="s">
        <v>354</v>
      </c>
      <c r="G20" s="62"/>
      <c r="H20" s="61"/>
      <c r="I20" s="61"/>
      <c r="J20" s="61"/>
    </row>
    <row r="21" ht="34.5" customHeight="1" spans="1:10">
      <c r="A21" s="43" t="s">
        <v>1022</v>
      </c>
      <c r="B21" s="62"/>
      <c r="C21" s="43" t="s">
        <v>1023</v>
      </c>
      <c r="D21" s="62"/>
      <c r="E21" s="62"/>
      <c r="F21" s="43" t="s">
        <v>370</v>
      </c>
      <c r="G21" s="62"/>
      <c r="H21" s="61"/>
      <c r="I21" s="61"/>
      <c r="J21" s="61"/>
    </row>
    <row r="22" ht="34.5" customHeight="1" spans="1:10">
      <c r="A22" s="43" t="s">
        <v>1022</v>
      </c>
      <c r="B22" s="62"/>
      <c r="C22" s="43" t="s">
        <v>1023</v>
      </c>
      <c r="D22" s="62"/>
      <c r="E22" s="62"/>
      <c r="F22" s="43" t="s">
        <v>360</v>
      </c>
      <c r="G22" s="62"/>
      <c r="H22" s="61"/>
      <c r="I22" s="61"/>
      <c r="J22" s="61"/>
    </row>
    <row r="23" ht="34.5" customHeight="1" spans="1:10">
      <c r="A23" s="43" t="s">
        <v>1022</v>
      </c>
      <c r="B23" s="62"/>
      <c r="C23" s="43" t="s">
        <v>1023</v>
      </c>
      <c r="D23" s="62"/>
      <c r="E23" s="62"/>
      <c r="F23" s="43" t="s">
        <v>340</v>
      </c>
      <c r="G23" s="62"/>
      <c r="H23" s="61"/>
      <c r="I23" s="61"/>
      <c r="J23" s="61"/>
    </row>
    <row r="24" ht="34.5" customHeight="1" spans="1:10">
      <c r="A24" s="43" t="s">
        <v>1022</v>
      </c>
      <c r="B24" s="62"/>
      <c r="C24" s="43" t="s">
        <v>1023</v>
      </c>
      <c r="D24" s="62"/>
      <c r="E24" s="62"/>
      <c r="F24" s="43" t="s">
        <v>335</v>
      </c>
      <c r="G24" s="62"/>
      <c r="H24" s="61"/>
      <c r="I24" s="61"/>
      <c r="J24" s="61"/>
    </row>
    <row r="25" ht="34.5" customHeight="1" spans="1:10">
      <c r="A25" s="43" t="s">
        <v>1022</v>
      </c>
      <c r="B25" s="62"/>
      <c r="C25" s="43" t="s">
        <v>1023</v>
      </c>
      <c r="D25" s="62"/>
      <c r="E25" s="62"/>
      <c r="F25" s="43" t="s">
        <v>376</v>
      </c>
      <c r="G25" s="62"/>
      <c r="H25" s="61"/>
      <c r="I25" s="61"/>
      <c r="J25" s="61"/>
    </row>
    <row r="26" ht="34.5" customHeight="1" spans="1:10">
      <c r="A26" s="43" t="s">
        <v>1022</v>
      </c>
      <c r="B26" s="62"/>
      <c r="C26" s="43" t="s">
        <v>1023</v>
      </c>
      <c r="D26" s="62"/>
      <c r="E26" s="62"/>
      <c r="F26" s="43" t="s">
        <v>366</v>
      </c>
      <c r="G26" s="62"/>
      <c r="H26" s="61"/>
      <c r="I26" s="61"/>
      <c r="J26" s="61"/>
    </row>
    <row r="27" ht="34.5" customHeight="1" spans="1:10">
      <c r="A27" s="43" t="s">
        <v>1022</v>
      </c>
      <c r="B27" s="62"/>
      <c r="C27" s="43" t="s">
        <v>1023</v>
      </c>
      <c r="D27" s="62"/>
      <c r="E27" s="62"/>
      <c r="F27" s="43" t="s">
        <v>378</v>
      </c>
      <c r="G27" s="62"/>
      <c r="H27" s="61"/>
      <c r="I27" s="61"/>
      <c r="J27" s="61"/>
    </row>
    <row r="28" ht="34.5" customHeight="1" spans="1:10">
      <c r="A28" s="43" t="s">
        <v>1022</v>
      </c>
      <c r="B28" s="62"/>
      <c r="C28" s="43" t="s">
        <v>1023</v>
      </c>
      <c r="D28" s="62"/>
      <c r="E28" s="62"/>
      <c r="F28" s="43" t="s">
        <v>390</v>
      </c>
      <c r="G28" s="62"/>
      <c r="H28" s="61"/>
      <c r="I28" s="61"/>
      <c r="J28" s="61"/>
    </row>
    <row r="29" ht="34.5" customHeight="1" spans="1:10">
      <c r="A29" s="43" t="s">
        <v>1022</v>
      </c>
      <c r="B29" s="62"/>
      <c r="C29" s="43" t="s">
        <v>1023</v>
      </c>
      <c r="D29" s="62"/>
      <c r="E29" s="62"/>
      <c r="F29" s="43" t="s">
        <v>356</v>
      </c>
      <c r="G29" s="62"/>
      <c r="H29" s="61"/>
      <c r="I29" s="61"/>
      <c r="J29" s="61"/>
    </row>
    <row r="30" ht="34.5" customHeight="1" spans="1:10">
      <c r="A30" s="43" t="s">
        <v>1022</v>
      </c>
      <c r="B30" s="62"/>
      <c r="C30" s="43" t="s">
        <v>1023</v>
      </c>
      <c r="D30" s="62"/>
      <c r="E30" s="62"/>
      <c r="F30" s="43" t="s">
        <v>380</v>
      </c>
      <c r="G30" s="62"/>
      <c r="H30" s="61"/>
      <c r="I30" s="61"/>
      <c r="J30" s="61"/>
    </row>
    <row r="31" ht="34.5" customHeight="1" spans="1:10">
      <c r="A31" s="43" t="s">
        <v>1022</v>
      </c>
      <c r="B31" s="62"/>
      <c r="C31" s="43" t="s">
        <v>1023</v>
      </c>
      <c r="D31" s="62"/>
      <c r="E31" s="62"/>
      <c r="F31" s="43" t="s">
        <v>397</v>
      </c>
      <c r="G31" s="62"/>
      <c r="H31" s="61"/>
      <c r="I31" s="61"/>
      <c r="J31" s="61"/>
    </row>
    <row r="32" ht="34.5" customHeight="1" spans="1:10">
      <c r="A32" s="43" t="s">
        <v>1022</v>
      </c>
      <c r="B32" s="62"/>
      <c r="C32" s="43" t="s">
        <v>1023</v>
      </c>
      <c r="D32" s="62"/>
      <c r="E32" s="62"/>
      <c r="F32" s="43" t="s">
        <v>374</v>
      </c>
      <c r="G32" s="62"/>
      <c r="H32" s="61"/>
      <c r="I32" s="61"/>
      <c r="J32" s="61"/>
    </row>
    <row r="33" ht="34.5" customHeight="1" spans="1:10">
      <c r="A33" s="43" t="s">
        <v>1022</v>
      </c>
      <c r="B33" s="62"/>
      <c r="C33" s="43" t="s">
        <v>1023</v>
      </c>
      <c r="D33" s="62"/>
      <c r="E33" s="62"/>
      <c r="F33" s="43" t="s">
        <v>368</v>
      </c>
      <c r="G33" s="62"/>
      <c r="H33" s="61"/>
      <c r="I33" s="61"/>
      <c r="J33" s="61"/>
    </row>
    <row r="34" ht="34.5" customHeight="1" spans="1:10">
      <c r="A34" s="43" t="s">
        <v>1024</v>
      </c>
      <c r="B34" s="62"/>
      <c r="C34" s="43" t="s">
        <v>1025</v>
      </c>
      <c r="D34" s="62"/>
      <c r="E34" s="62"/>
      <c r="F34" s="43" t="s">
        <v>300</v>
      </c>
      <c r="G34" s="62"/>
      <c r="H34" s="61"/>
      <c r="I34" s="61"/>
      <c r="J34" s="61"/>
    </row>
    <row r="35" ht="34.5" customHeight="1" spans="1:10">
      <c r="A35" s="43" t="s">
        <v>1024</v>
      </c>
      <c r="B35" s="62"/>
      <c r="C35" s="43" t="s">
        <v>1025</v>
      </c>
      <c r="D35" s="62"/>
      <c r="E35" s="62"/>
      <c r="F35" s="43" t="s">
        <v>261</v>
      </c>
      <c r="G35" s="62"/>
      <c r="H35" s="61"/>
      <c r="I35" s="61"/>
      <c r="J35" s="61"/>
    </row>
    <row r="36" ht="34.5" customHeight="1" spans="1:10">
      <c r="A36" s="43" t="s">
        <v>1024</v>
      </c>
      <c r="B36" s="62"/>
      <c r="C36" s="43" t="s">
        <v>1025</v>
      </c>
      <c r="D36" s="62"/>
      <c r="E36" s="62"/>
      <c r="F36" s="43" t="s">
        <v>324</v>
      </c>
      <c r="G36" s="62"/>
      <c r="H36" s="61"/>
      <c r="I36" s="61"/>
      <c r="J36" s="61"/>
    </row>
    <row r="37" ht="34.5" customHeight="1" spans="1:10">
      <c r="A37" s="43" t="s">
        <v>1024</v>
      </c>
      <c r="B37" s="62"/>
      <c r="C37" s="43" t="s">
        <v>1025</v>
      </c>
      <c r="D37" s="62"/>
      <c r="E37" s="62"/>
      <c r="F37" s="43" t="s">
        <v>320</v>
      </c>
      <c r="G37" s="62"/>
      <c r="H37" s="61"/>
      <c r="I37" s="61"/>
      <c r="J37" s="61"/>
    </row>
    <row r="38" ht="34.5" customHeight="1" spans="1:10">
      <c r="A38" s="43" t="s">
        <v>1024</v>
      </c>
      <c r="B38" s="62"/>
      <c r="C38" s="43" t="s">
        <v>1025</v>
      </c>
      <c r="D38" s="62"/>
      <c r="E38" s="62"/>
      <c r="F38" s="43" t="s">
        <v>278</v>
      </c>
      <c r="G38" s="62"/>
      <c r="H38" s="61"/>
      <c r="I38" s="61"/>
      <c r="J38" s="61"/>
    </row>
    <row r="39" ht="34.5" customHeight="1" spans="1:10">
      <c r="A39" s="43" t="s">
        <v>1024</v>
      </c>
      <c r="B39" s="62"/>
      <c r="C39" s="43" t="s">
        <v>1025</v>
      </c>
      <c r="D39" s="62"/>
      <c r="E39" s="62"/>
      <c r="F39" s="43" t="s">
        <v>314</v>
      </c>
      <c r="G39" s="62"/>
      <c r="H39" s="61"/>
      <c r="I39" s="61"/>
      <c r="J39" s="61"/>
    </row>
    <row r="40" ht="34.5" customHeight="1" spans="1:10">
      <c r="A40" s="43" t="s">
        <v>1024</v>
      </c>
      <c r="B40" s="62"/>
      <c r="C40" s="43" t="s">
        <v>1025</v>
      </c>
      <c r="D40" s="62"/>
      <c r="E40" s="62"/>
      <c r="F40" s="43" t="s">
        <v>312</v>
      </c>
      <c r="G40" s="62"/>
      <c r="H40" s="61"/>
      <c r="I40" s="61"/>
      <c r="J40" s="61"/>
    </row>
    <row r="41" ht="34.5" customHeight="1" spans="1:10">
      <c r="A41" s="43" t="s">
        <v>1024</v>
      </c>
      <c r="B41" s="62"/>
      <c r="C41" s="43" t="s">
        <v>1025</v>
      </c>
      <c r="D41" s="62"/>
      <c r="E41" s="62"/>
      <c r="F41" s="43" t="s">
        <v>307</v>
      </c>
      <c r="G41" s="62"/>
      <c r="H41" s="61"/>
      <c r="I41" s="61"/>
      <c r="J41" s="61"/>
    </row>
    <row r="42" ht="34.5" customHeight="1" spans="1:10">
      <c r="A42" s="43" t="s">
        <v>1024</v>
      </c>
      <c r="B42" s="62"/>
      <c r="C42" s="43" t="s">
        <v>1025</v>
      </c>
      <c r="D42" s="62"/>
      <c r="E42" s="62"/>
      <c r="F42" s="43" t="s">
        <v>214</v>
      </c>
      <c r="G42" s="62"/>
      <c r="H42" s="61"/>
      <c r="I42" s="61"/>
      <c r="J42" s="61"/>
    </row>
    <row r="43" ht="34.5" customHeight="1" spans="1:10">
      <c r="A43" s="43" t="s">
        <v>1024</v>
      </c>
      <c r="B43" s="62"/>
      <c r="C43" s="43" t="s">
        <v>1025</v>
      </c>
      <c r="D43" s="62"/>
      <c r="E43" s="62"/>
      <c r="F43" s="43" t="s">
        <v>263</v>
      </c>
      <c r="G43" s="62"/>
      <c r="H43" s="61"/>
      <c r="I43" s="61"/>
      <c r="J43" s="61"/>
    </row>
    <row r="44" ht="34.5" customHeight="1" spans="1:10">
      <c r="A44" s="43" t="s">
        <v>1024</v>
      </c>
      <c r="B44" s="62"/>
      <c r="C44" s="43" t="s">
        <v>1025</v>
      </c>
      <c r="D44" s="62"/>
      <c r="E44" s="62"/>
      <c r="F44" s="43" t="s">
        <v>251</v>
      </c>
      <c r="G44" s="62"/>
      <c r="H44" s="61"/>
      <c r="I44" s="61"/>
      <c r="J44" s="61"/>
    </row>
    <row r="45" ht="34.5" customHeight="1" spans="1:10">
      <c r="A45" s="43" t="s">
        <v>1024</v>
      </c>
      <c r="B45" s="62"/>
      <c r="C45" s="43" t="s">
        <v>1025</v>
      </c>
      <c r="D45" s="62"/>
      <c r="E45" s="62"/>
      <c r="F45" s="43" t="s">
        <v>247</v>
      </c>
      <c r="G45" s="62"/>
      <c r="H45" s="61"/>
      <c r="I45" s="61"/>
      <c r="J45" s="61"/>
    </row>
    <row r="46" ht="34.5" customHeight="1" spans="1:10">
      <c r="A46" s="43" t="s">
        <v>1024</v>
      </c>
      <c r="B46" s="62"/>
      <c r="C46" s="43" t="s">
        <v>1025</v>
      </c>
      <c r="D46" s="62"/>
      <c r="E46" s="62"/>
      <c r="F46" s="43" t="s">
        <v>223</v>
      </c>
      <c r="G46" s="62"/>
      <c r="H46" s="61"/>
      <c r="I46" s="61"/>
      <c r="J46" s="61"/>
    </row>
    <row r="47" ht="34.5" customHeight="1" spans="1:10">
      <c r="A47" s="43" t="s">
        <v>1024</v>
      </c>
      <c r="B47" s="62"/>
      <c r="C47" s="43" t="s">
        <v>1025</v>
      </c>
      <c r="D47" s="62"/>
      <c r="E47" s="62"/>
      <c r="F47" s="43" t="s">
        <v>310</v>
      </c>
      <c r="G47" s="62"/>
      <c r="H47" s="61"/>
      <c r="I47" s="61"/>
      <c r="J47" s="61"/>
    </row>
    <row r="48" ht="34.5" customHeight="1" spans="1:10">
      <c r="A48" s="43" t="s">
        <v>1024</v>
      </c>
      <c r="B48" s="62"/>
      <c r="C48" s="43" t="s">
        <v>1025</v>
      </c>
      <c r="D48" s="62"/>
      <c r="E48" s="62"/>
      <c r="F48" s="43" t="s">
        <v>303</v>
      </c>
      <c r="G48" s="62"/>
      <c r="H48" s="61"/>
      <c r="I48" s="61"/>
      <c r="J48" s="61"/>
    </row>
    <row r="49" ht="34.5" customHeight="1" spans="1:10">
      <c r="A49" s="43" t="s">
        <v>1024</v>
      </c>
      <c r="B49" s="62"/>
      <c r="C49" s="43" t="s">
        <v>1025</v>
      </c>
      <c r="D49" s="62"/>
      <c r="E49" s="62"/>
      <c r="F49" s="43" t="s">
        <v>257</v>
      </c>
      <c r="G49" s="62"/>
      <c r="H49" s="61"/>
      <c r="I49" s="61"/>
      <c r="J49" s="61"/>
    </row>
    <row r="50" ht="34.5" customHeight="1" spans="1:10">
      <c r="A50" s="43" t="s">
        <v>1024</v>
      </c>
      <c r="B50" s="62"/>
      <c r="C50" s="43" t="s">
        <v>1025</v>
      </c>
      <c r="D50" s="62"/>
      <c r="E50" s="62"/>
      <c r="F50" s="43" t="s">
        <v>282</v>
      </c>
      <c r="G50" s="62"/>
      <c r="H50" s="61"/>
      <c r="I50" s="61"/>
      <c r="J50" s="61"/>
    </row>
    <row r="51" ht="32.25" customHeight="1" spans="1:10">
      <c r="A51" s="63" t="s">
        <v>1026</v>
      </c>
      <c r="B51" s="64"/>
      <c r="C51" s="64"/>
      <c r="D51" s="64"/>
      <c r="E51" s="64"/>
      <c r="F51" s="64"/>
      <c r="G51" s="64"/>
      <c r="H51" s="64"/>
      <c r="I51" s="64"/>
      <c r="J51" s="80"/>
    </row>
    <row r="52" ht="32.25" customHeight="1" spans="1:10">
      <c r="A52" s="65" t="s">
        <v>1027</v>
      </c>
      <c r="B52" s="66"/>
      <c r="C52" s="66"/>
      <c r="D52" s="66"/>
      <c r="E52" s="66"/>
      <c r="F52" s="66"/>
      <c r="G52" s="67"/>
      <c r="H52" s="68" t="s">
        <v>1028</v>
      </c>
      <c r="I52" s="81" t="s">
        <v>410</v>
      </c>
      <c r="J52" s="68" t="s">
        <v>1029</v>
      </c>
    </row>
    <row r="53" ht="36" customHeight="1" spans="1:10">
      <c r="A53" s="69" t="s">
        <v>403</v>
      </c>
      <c r="B53" s="69" t="s">
        <v>1030</v>
      </c>
      <c r="C53" s="70" t="s">
        <v>405</v>
      </c>
      <c r="D53" s="70" t="s">
        <v>406</v>
      </c>
      <c r="E53" s="70" t="s">
        <v>407</v>
      </c>
      <c r="F53" s="70" t="s">
        <v>408</v>
      </c>
      <c r="G53" s="70" t="s">
        <v>409</v>
      </c>
      <c r="H53" s="45"/>
      <c r="I53" s="45"/>
      <c r="J53" s="45"/>
    </row>
    <row r="54" ht="32.25" customHeight="1" spans="1:10">
      <c r="A54" s="71" t="s">
        <v>412</v>
      </c>
      <c r="B54" s="71"/>
      <c r="C54" s="72"/>
      <c r="D54" s="71"/>
      <c r="E54" s="71"/>
      <c r="F54" s="71"/>
      <c r="G54" s="71"/>
      <c r="H54" s="73"/>
      <c r="I54" s="82"/>
      <c r="J54" s="73"/>
    </row>
    <row r="55" ht="32.25" customHeight="1" spans="1:10">
      <c r="A55" s="71"/>
      <c r="B55" s="71" t="s">
        <v>413</v>
      </c>
      <c r="C55" s="72"/>
      <c r="D55" s="71"/>
      <c r="E55" s="71"/>
      <c r="F55" s="71"/>
      <c r="G55" s="71"/>
      <c r="H55" s="73"/>
      <c r="I55" s="82"/>
      <c r="J55" s="73"/>
    </row>
    <row r="56" ht="32.25" customHeight="1" spans="1:10">
      <c r="A56" s="71"/>
      <c r="B56" s="71"/>
      <c r="C56" s="72" t="s">
        <v>1031</v>
      </c>
      <c r="D56" s="71" t="s">
        <v>415</v>
      </c>
      <c r="E56" s="71" t="s">
        <v>1032</v>
      </c>
      <c r="F56" s="71" t="s">
        <v>1033</v>
      </c>
      <c r="G56" s="71" t="s">
        <v>418</v>
      </c>
      <c r="H56" s="73" t="s">
        <v>1034</v>
      </c>
      <c r="I56" s="82" t="s">
        <v>1035</v>
      </c>
      <c r="J56" s="73" t="s">
        <v>1036</v>
      </c>
    </row>
    <row r="57" ht="32.25" customHeight="1" spans="1:10">
      <c r="A57" s="71"/>
      <c r="B57" s="71"/>
      <c r="C57" s="72" t="s">
        <v>1037</v>
      </c>
      <c r="D57" s="71" t="s">
        <v>415</v>
      </c>
      <c r="E57" s="71" t="s">
        <v>184</v>
      </c>
      <c r="F57" s="71" t="s">
        <v>682</v>
      </c>
      <c r="G57" s="71" t="s">
        <v>418</v>
      </c>
      <c r="H57" s="73" t="s">
        <v>1038</v>
      </c>
      <c r="I57" s="82" t="s">
        <v>1039</v>
      </c>
      <c r="J57" s="73" t="s">
        <v>1036</v>
      </c>
    </row>
    <row r="58" ht="32.25" customHeight="1" spans="1:10">
      <c r="A58" s="71"/>
      <c r="B58" s="71"/>
      <c r="C58" s="72" t="s">
        <v>1040</v>
      </c>
      <c r="D58" s="71" t="s">
        <v>428</v>
      </c>
      <c r="E58" s="71" t="s">
        <v>1041</v>
      </c>
      <c r="F58" s="71" t="s">
        <v>774</v>
      </c>
      <c r="G58" s="71" t="s">
        <v>418</v>
      </c>
      <c r="H58" s="73" t="s">
        <v>1038</v>
      </c>
      <c r="I58" s="82" t="s">
        <v>1042</v>
      </c>
      <c r="J58" s="73" t="s">
        <v>1043</v>
      </c>
    </row>
    <row r="59" ht="32.25" customHeight="1" spans="1:10">
      <c r="A59" s="71"/>
      <c r="B59" s="71"/>
      <c r="C59" s="72" t="s">
        <v>1044</v>
      </c>
      <c r="D59" s="71" t="s">
        <v>428</v>
      </c>
      <c r="E59" s="71" t="s">
        <v>806</v>
      </c>
      <c r="F59" s="71" t="s">
        <v>430</v>
      </c>
      <c r="G59" s="71" t="s">
        <v>418</v>
      </c>
      <c r="H59" s="73" t="s">
        <v>1038</v>
      </c>
      <c r="I59" s="82" t="s">
        <v>1045</v>
      </c>
      <c r="J59" s="73" t="s">
        <v>1046</v>
      </c>
    </row>
    <row r="60" ht="32.25" customHeight="1" spans="1:10">
      <c r="A60" s="71"/>
      <c r="B60" s="71"/>
      <c r="C60" s="72" t="s">
        <v>1047</v>
      </c>
      <c r="D60" s="71" t="s">
        <v>415</v>
      </c>
      <c r="E60" s="71" t="s">
        <v>1048</v>
      </c>
      <c r="F60" s="71" t="s">
        <v>1049</v>
      </c>
      <c r="G60" s="71" t="s">
        <v>418</v>
      </c>
      <c r="H60" s="73" t="s">
        <v>1038</v>
      </c>
      <c r="I60" s="82" t="s">
        <v>1050</v>
      </c>
      <c r="J60" s="73" t="s">
        <v>1051</v>
      </c>
    </row>
    <row r="61" ht="32.25" customHeight="1" spans="1:10">
      <c r="A61" s="71"/>
      <c r="B61" s="71"/>
      <c r="C61" s="72" t="s">
        <v>1052</v>
      </c>
      <c r="D61" s="71" t="s">
        <v>415</v>
      </c>
      <c r="E61" s="71" t="s">
        <v>1053</v>
      </c>
      <c r="F61" s="71" t="s">
        <v>1049</v>
      </c>
      <c r="G61" s="71" t="s">
        <v>418</v>
      </c>
      <c r="H61" s="73" t="s">
        <v>1038</v>
      </c>
      <c r="I61" s="82" t="s">
        <v>1054</v>
      </c>
      <c r="J61" s="73" t="s">
        <v>1051</v>
      </c>
    </row>
    <row r="62" ht="32.25" customHeight="1" spans="1:10">
      <c r="A62" s="71"/>
      <c r="B62" s="71"/>
      <c r="C62" s="72" t="s">
        <v>1055</v>
      </c>
      <c r="D62" s="71" t="s">
        <v>428</v>
      </c>
      <c r="E62" s="71" t="s">
        <v>809</v>
      </c>
      <c r="F62" s="71" t="s">
        <v>483</v>
      </c>
      <c r="G62" s="71" t="s">
        <v>418</v>
      </c>
      <c r="H62" s="73" t="s">
        <v>1056</v>
      </c>
      <c r="I62" s="82" t="s">
        <v>1057</v>
      </c>
      <c r="J62" s="73" t="s">
        <v>1051</v>
      </c>
    </row>
    <row r="63" ht="32.25" customHeight="1" spans="1:10">
      <c r="A63" s="71"/>
      <c r="B63" s="71"/>
      <c r="C63" s="72" t="s">
        <v>1058</v>
      </c>
      <c r="D63" s="71" t="s">
        <v>415</v>
      </c>
      <c r="E63" s="71" t="s">
        <v>182</v>
      </c>
      <c r="F63" s="71" t="s">
        <v>571</v>
      </c>
      <c r="G63" s="71" t="s">
        <v>418</v>
      </c>
      <c r="H63" s="73" t="s">
        <v>1056</v>
      </c>
      <c r="I63" s="82" t="s">
        <v>1059</v>
      </c>
      <c r="J63" s="73" t="s">
        <v>1051</v>
      </c>
    </row>
    <row r="64" ht="32.25" customHeight="1" spans="1:10">
      <c r="A64" s="71"/>
      <c r="B64" s="71"/>
      <c r="C64" s="72" t="s">
        <v>1060</v>
      </c>
      <c r="D64" s="71" t="s">
        <v>415</v>
      </c>
      <c r="E64" s="71" t="s">
        <v>700</v>
      </c>
      <c r="F64" s="71" t="s">
        <v>534</v>
      </c>
      <c r="G64" s="71" t="s">
        <v>418</v>
      </c>
      <c r="H64" s="73" t="s">
        <v>1061</v>
      </c>
      <c r="I64" s="82" t="s">
        <v>1062</v>
      </c>
      <c r="J64" s="73" t="s">
        <v>1051</v>
      </c>
    </row>
    <row r="65" ht="32.25" customHeight="1" spans="1:10">
      <c r="A65" s="71"/>
      <c r="B65" s="71" t="s">
        <v>426</v>
      </c>
      <c r="C65" s="72"/>
      <c r="D65" s="71"/>
      <c r="E65" s="71"/>
      <c r="F65" s="71"/>
      <c r="G65" s="71"/>
      <c r="H65" s="73"/>
      <c r="I65" s="82"/>
      <c r="J65" s="73"/>
    </row>
    <row r="66" ht="32.25" customHeight="1" spans="1:10">
      <c r="A66" s="71"/>
      <c r="B66" s="71"/>
      <c r="C66" s="72" t="s">
        <v>1063</v>
      </c>
      <c r="D66" s="71" t="s">
        <v>415</v>
      </c>
      <c r="E66" s="71" t="s">
        <v>433</v>
      </c>
      <c r="F66" s="71" t="s">
        <v>430</v>
      </c>
      <c r="G66" s="71" t="s">
        <v>418</v>
      </c>
      <c r="H66" s="73" t="s">
        <v>1061</v>
      </c>
      <c r="I66" s="82" t="s">
        <v>1064</v>
      </c>
      <c r="J66" s="73" t="s">
        <v>1065</v>
      </c>
    </row>
    <row r="67" ht="32.25" customHeight="1" spans="1:10">
      <c r="A67" s="71"/>
      <c r="B67" s="71"/>
      <c r="C67" s="72" t="s">
        <v>427</v>
      </c>
      <c r="D67" s="71" t="s">
        <v>415</v>
      </c>
      <c r="E67" s="71" t="s">
        <v>429</v>
      </c>
      <c r="F67" s="71" t="s">
        <v>430</v>
      </c>
      <c r="G67" s="71" t="s">
        <v>418</v>
      </c>
      <c r="H67" s="73" t="s">
        <v>1061</v>
      </c>
      <c r="I67" s="82" t="s">
        <v>431</v>
      </c>
      <c r="J67" s="73" t="s">
        <v>1066</v>
      </c>
    </row>
    <row r="68" ht="32.25" customHeight="1" spans="1:10">
      <c r="A68" s="71"/>
      <c r="B68" s="71"/>
      <c r="C68" s="72" t="s">
        <v>432</v>
      </c>
      <c r="D68" s="71" t="s">
        <v>415</v>
      </c>
      <c r="E68" s="71" t="s">
        <v>433</v>
      </c>
      <c r="F68" s="71" t="s">
        <v>430</v>
      </c>
      <c r="G68" s="71" t="s">
        <v>418</v>
      </c>
      <c r="H68" s="73" t="s">
        <v>1061</v>
      </c>
      <c r="I68" s="82" t="s">
        <v>434</v>
      </c>
      <c r="J68" s="73" t="s">
        <v>1067</v>
      </c>
    </row>
    <row r="69" ht="32.25" customHeight="1" spans="1:10">
      <c r="A69" s="71"/>
      <c r="B69" s="71"/>
      <c r="C69" s="72" t="s">
        <v>1068</v>
      </c>
      <c r="D69" s="71" t="s">
        <v>415</v>
      </c>
      <c r="E69" s="71" t="s">
        <v>433</v>
      </c>
      <c r="F69" s="71" t="s">
        <v>430</v>
      </c>
      <c r="G69" s="71" t="s">
        <v>418</v>
      </c>
      <c r="H69" s="73" t="s">
        <v>1056</v>
      </c>
      <c r="I69" s="82" t="s">
        <v>1069</v>
      </c>
      <c r="J69" s="73" t="s">
        <v>1070</v>
      </c>
    </row>
    <row r="70" ht="32.25" customHeight="1" spans="1:10">
      <c r="A70" s="71"/>
      <c r="B70" s="71" t="s">
        <v>435</v>
      </c>
      <c r="C70" s="72"/>
      <c r="D70" s="71"/>
      <c r="E70" s="71"/>
      <c r="F70" s="71"/>
      <c r="G70" s="71"/>
      <c r="H70" s="73"/>
      <c r="I70" s="82"/>
      <c r="J70" s="73"/>
    </row>
    <row r="71" ht="32.25" customHeight="1" spans="1:10">
      <c r="A71" s="71"/>
      <c r="B71" s="71"/>
      <c r="C71" s="72" t="s">
        <v>436</v>
      </c>
      <c r="D71" s="71" t="s">
        <v>415</v>
      </c>
      <c r="E71" s="71" t="s">
        <v>437</v>
      </c>
      <c r="F71" s="71" t="s">
        <v>438</v>
      </c>
      <c r="G71" s="71" t="s">
        <v>439</v>
      </c>
      <c r="H71" s="73" t="s">
        <v>1071</v>
      </c>
      <c r="I71" s="82" t="s">
        <v>1072</v>
      </c>
      <c r="J71" s="73" t="s">
        <v>1073</v>
      </c>
    </row>
    <row r="72" ht="32.25" customHeight="1" spans="1:10">
      <c r="A72" s="71"/>
      <c r="B72" s="71"/>
      <c r="C72" s="72" t="s">
        <v>556</v>
      </c>
      <c r="D72" s="71" t="s">
        <v>415</v>
      </c>
      <c r="E72" s="71" t="s">
        <v>557</v>
      </c>
      <c r="F72" s="71" t="s">
        <v>626</v>
      </c>
      <c r="G72" s="71" t="s">
        <v>418</v>
      </c>
      <c r="H72" s="73" t="s">
        <v>1071</v>
      </c>
      <c r="I72" s="82" t="s">
        <v>1074</v>
      </c>
      <c r="J72" s="73" t="s">
        <v>1073</v>
      </c>
    </row>
    <row r="73" ht="32.25" customHeight="1" spans="1:10">
      <c r="A73" s="71"/>
      <c r="B73" s="71"/>
      <c r="C73" s="72" t="s">
        <v>1075</v>
      </c>
      <c r="D73" s="71" t="s">
        <v>415</v>
      </c>
      <c r="E73" s="71" t="s">
        <v>1076</v>
      </c>
      <c r="F73" s="71" t="s">
        <v>438</v>
      </c>
      <c r="G73" s="71" t="s">
        <v>439</v>
      </c>
      <c r="H73" s="73" t="s">
        <v>1071</v>
      </c>
      <c r="I73" s="82" t="s">
        <v>1075</v>
      </c>
      <c r="J73" s="73" t="s">
        <v>1073</v>
      </c>
    </row>
    <row r="74" ht="32.25" customHeight="1" spans="1:10">
      <c r="A74" s="71"/>
      <c r="B74" s="71" t="s">
        <v>441</v>
      </c>
      <c r="C74" s="72"/>
      <c r="D74" s="71"/>
      <c r="E74" s="71"/>
      <c r="F74" s="71"/>
      <c r="G74" s="71"/>
      <c r="H74" s="73"/>
      <c r="I74" s="82"/>
      <c r="J74" s="73"/>
    </row>
    <row r="75" ht="32.25" customHeight="1" spans="1:10">
      <c r="A75" s="71"/>
      <c r="B75" s="71"/>
      <c r="C75" s="72" t="s">
        <v>470</v>
      </c>
      <c r="D75" s="71" t="s">
        <v>443</v>
      </c>
      <c r="E75" s="71" t="s">
        <v>1077</v>
      </c>
      <c r="F75" s="71" t="s">
        <v>472</v>
      </c>
      <c r="G75" s="71" t="s">
        <v>418</v>
      </c>
      <c r="H75" s="73" t="s">
        <v>1078</v>
      </c>
      <c r="I75" s="82" t="s">
        <v>1079</v>
      </c>
      <c r="J75" s="73" t="s">
        <v>1080</v>
      </c>
    </row>
    <row r="76" ht="32.25" customHeight="1" spans="1:10">
      <c r="A76" s="71" t="s">
        <v>447</v>
      </c>
      <c r="B76" s="71"/>
      <c r="C76" s="72"/>
      <c r="D76" s="71"/>
      <c r="E76" s="71"/>
      <c r="F76" s="71"/>
      <c r="G76" s="71"/>
      <c r="H76" s="73"/>
      <c r="I76" s="82"/>
      <c r="J76" s="73"/>
    </row>
    <row r="77" ht="32.25" customHeight="1" spans="1:10">
      <c r="A77" s="71"/>
      <c r="B77" s="71" t="s">
        <v>448</v>
      </c>
      <c r="C77" s="72"/>
      <c r="D77" s="71"/>
      <c r="E77" s="71"/>
      <c r="F77" s="71"/>
      <c r="G77" s="71"/>
      <c r="H77" s="73"/>
      <c r="I77" s="82"/>
      <c r="J77" s="73"/>
    </row>
    <row r="78" ht="32.25" customHeight="1" spans="1:10">
      <c r="A78" s="71"/>
      <c r="B78" s="71"/>
      <c r="C78" s="72" t="s">
        <v>1081</v>
      </c>
      <c r="D78" s="71" t="s">
        <v>415</v>
      </c>
      <c r="E78" s="71" t="s">
        <v>694</v>
      </c>
      <c r="F78" s="71" t="s">
        <v>438</v>
      </c>
      <c r="G78" s="71" t="s">
        <v>439</v>
      </c>
      <c r="H78" s="73" t="s">
        <v>1056</v>
      </c>
      <c r="I78" s="82" t="s">
        <v>1081</v>
      </c>
      <c r="J78" s="73" t="s">
        <v>1082</v>
      </c>
    </row>
    <row r="79" ht="32.25" customHeight="1" spans="1:10">
      <c r="A79" s="71"/>
      <c r="B79" s="71"/>
      <c r="C79" s="72" t="s">
        <v>1083</v>
      </c>
      <c r="D79" s="71" t="s">
        <v>415</v>
      </c>
      <c r="E79" s="71" t="s">
        <v>828</v>
      </c>
      <c r="F79" s="71" t="s">
        <v>438</v>
      </c>
      <c r="G79" s="71" t="s">
        <v>439</v>
      </c>
      <c r="H79" s="73" t="s">
        <v>1056</v>
      </c>
      <c r="I79" s="82" t="s">
        <v>1083</v>
      </c>
      <c r="J79" s="73" t="s">
        <v>1082</v>
      </c>
    </row>
    <row r="80" ht="32.25" customHeight="1" spans="1:10">
      <c r="A80" s="71"/>
      <c r="B80" s="71"/>
      <c r="C80" s="72" t="s">
        <v>1084</v>
      </c>
      <c r="D80" s="71" t="s">
        <v>415</v>
      </c>
      <c r="E80" s="71" t="s">
        <v>1085</v>
      </c>
      <c r="F80" s="71" t="s">
        <v>438</v>
      </c>
      <c r="G80" s="71" t="s">
        <v>439</v>
      </c>
      <c r="H80" s="73" t="s">
        <v>1061</v>
      </c>
      <c r="I80" s="82" t="s">
        <v>1084</v>
      </c>
      <c r="J80" s="73" t="s">
        <v>1082</v>
      </c>
    </row>
    <row r="81" ht="32.25" customHeight="1" spans="1:10">
      <c r="A81" s="71"/>
      <c r="B81" s="71" t="s">
        <v>474</v>
      </c>
      <c r="C81" s="72"/>
      <c r="D81" s="71"/>
      <c r="E81" s="71"/>
      <c r="F81" s="71"/>
      <c r="G81" s="71"/>
      <c r="H81" s="73"/>
      <c r="I81" s="82"/>
      <c r="J81" s="73"/>
    </row>
    <row r="82" ht="32.25" customHeight="1" spans="1:10">
      <c r="A82" s="71"/>
      <c r="B82" s="71"/>
      <c r="C82" s="72" t="s">
        <v>1086</v>
      </c>
      <c r="D82" s="71" t="s">
        <v>415</v>
      </c>
      <c r="E82" s="71" t="s">
        <v>828</v>
      </c>
      <c r="F82" s="71" t="s">
        <v>438</v>
      </c>
      <c r="G82" s="71" t="s">
        <v>439</v>
      </c>
      <c r="H82" s="73" t="s">
        <v>1087</v>
      </c>
      <c r="I82" s="82" t="s">
        <v>1086</v>
      </c>
      <c r="J82" s="73" t="s">
        <v>1082</v>
      </c>
    </row>
    <row r="83" ht="32.25" customHeight="1" spans="1:10">
      <c r="A83" s="71"/>
      <c r="B83" s="71" t="s">
        <v>522</v>
      </c>
      <c r="C83" s="72"/>
      <c r="D83" s="71"/>
      <c r="E83" s="71"/>
      <c r="F83" s="71"/>
      <c r="G83" s="71"/>
      <c r="H83" s="73"/>
      <c r="I83" s="82"/>
      <c r="J83" s="73"/>
    </row>
    <row r="84" ht="32.25" customHeight="1" spans="1:10">
      <c r="A84" s="71"/>
      <c r="B84" s="71"/>
      <c r="C84" s="72" t="s">
        <v>1088</v>
      </c>
      <c r="D84" s="71" t="s">
        <v>415</v>
      </c>
      <c r="E84" s="71" t="s">
        <v>1089</v>
      </c>
      <c r="F84" s="71" t="s">
        <v>438</v>
      </c>
      <c r="G84" s="71" t="s">
        <v>439</v>
      </c>
      <c r="H84" s="73" t="s">
        <v>1087</v>
      </c>
      <c r="I84" s="82" t="s">
        <v>1088</v>
      </c>
      <c r="J84" s="73" t="s">
        <v>1082</v>
      </c>
    </row>
    <row r="85" ht="32.25" customHeight="1" spans="1:10">
      <c r="A85" s="71" t="s">
        <v>455</v>
      </c>
      <c r="B85" s="71"/>
      <c r="C85" s="72"/>
      <c r="D85" s="71"/>
      <c r="E85" s="71"/>
      <c r="F85" s="71"/>
      <c r="G85" s="71"/>
      <c r="H85" s="73"/>
      <c r="I85" s="82"/>
      <c r="J85" s="73"/>
    </row>
    <row r="86" ht="32.25" customHeight="1" spans="1:10">
      <c r="A86" s="71"/>
      <c r="B86" s="71" t="s">
        <v>456</v>
      </c>
      <c r="C86" s="72"/>
      <c r="D86" s="71"/>
      <c r="E86" s="71"/>
      <c r="F86" s="71"/>
      <c r="G86" s="71"/>
      <c r="H86" s="73"/>
      <c r="I86" s="82"/>
      <c r="J86" s="73"/>
    </row>
    <row r="87" ht="32.25" customHeight="1" spans="1:10">
      <c r="A87" s="71"/>
      <c r="B87" s="71"/>
      <c r="C87" s="72" t="s">
        <v>1090</v>
      </c>
      <c r="D87" s="71" t="s">
        <v>415</v>
      </c>
      <c r="E87" s="71" t="s">
        <v>433</v>
      </c>
      <c r="F87" s="71" t="s">
        <v>430</v>
      </c>
      <c r="G87" s="71" t="s">
        <v>418</v>
      </c>
      <c r="H87" s="73" t="s">
        <v>1087</v>
      </c>
      <c r="I87" s="82" t="s">
        <v>1091</v>
      </c>
      <c r="J87" s="73" t="s">
        <v>1092</v>
      </c>
    </row>
    <row r="88" ht="32.25" customHeight="1" spans="1:10">
      <c r="A88" s="71"/>
      <c r="B88" s="71"/>
      <c r="C88" s="72" t="s">
        <v>620</v>
      </c>
      <c r="D88" s="71" t="s">
        <v>415</v>
      </c>
      <c r="E88" s="71" t="s">
        <v>433</v>
      </c>
      <c r="F88" s="71" t="s">
        <v>430</v>
      </c>
      <c r="G88" s="71" t="s">
        <v>418</v>
      </c>
      <c r="H88" s="73" t="s">
        <v>1087</v>
      </c>
      <c r="I88" s="82" t="s">
        <v>1093</v>
      </c>
      <c r="J88" s="73" t="s">
        <v>1092</v>
      </c>
    </row>
  </sheetData>
  <mergeCells count="144">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J51"/>
    <mergeCell ref="A52:G52"/>
    <mergeCell ref="A5:A6"/>
    <mergeCell ref="H52:H53"/>
    <mergeCell ref="I52:I53"/>
    <mergeCell ref="J52:J53"/>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topLeftCell="C1" workbookViewId="0">
      <selection activeCell="K8" sqref="K8"/>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 customWidth="1"/>
    <col min="14" max="15" width="12.7" customWidth="1"/>
  </cols>
  <sheetData>
    <row r="1" ht="14.25" customHeight="1" spans="1:15">
      <c r="A1" s="7"/>
      <c r="B1" s="7"/>
      <c r="C1" s="7"/>
      <c r="D1" s="7"/>
      <c r="E1" s="7"/>
      <c r="F1" s="7"/>
      <c r="G1" s="7"/>
      <c r="H1" s="7"/>
      <c r="I1" s="7"/>
      <c r="J1" s="7"/>
      <c r="K1" s="7"/>
      <c r="L1" s="7"/>
      <c r="M1" s="7"/>
      <c r="N1" s="7"/>
      <c r="O1" s="28" t="s">
        <v>1094</v>
      </c>
    </row>
    <row r="2" ht="47.25" customHeight="1" spans="1:15">
      <c r="A2" s="8" t="s">
        <v>1095</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1096</v>
      </c>
    </row>
    <row r="4" ht="23.25" customHeight="1" spans="1:15">
      <c r="A4" s="9" t="s">
        <v>228</v>
      </c>
      <c r="B4" s="9" t="s">
        <v>1097</v>
      </c>
      <c r="C4" s="9" t="s">
        <v>1098</v>
      </c>
      <c r="D4" s="9" t="s">
        <v>1099</v>
      </c>
      <c r="E4" s="10" t="s">
        <v>1100</v>
      </c>
      <c r="F4" s="11"/>
      <c r="G4" s="11"/>
      <c r="H4" s="12" t="s">
        <v>1101</v>
      </c>
      <c r="I4" s="10" t="s">
        <v>1102</v>
      </c>
      <c r="J4" s="11"/>
      <c r="K4" s="11"/>
      <c r="L4" s="12"/>
      <c r="M4" s="9" t="s">
        <v>1103</v>
      </c>
      <c r="N4" s="10" t="s">
        <v>1104</v>
      </c>
      <c r="O4" s="12"/>
    </row>
    <row r="5" ht="23.25" customHeight="1" spans="1:15">
      <c r="A5" s="13"/>
      <c r="B5" s="13"/>
      <c r="C5" s="13"/>
      <c r="D5" s="13"/>
      <c r="E5" s="14" t="s">
        <v>1105</v>
      </c>
      <c r="F5" s="15"/>
      <c r="G5" s="16"/>
      <c r="H5" s="17" t="s">
        <v>1106</v>
      </c>
      <c r="I5" s="9" t="s">
        <v>57</v>
      </c>
      <c r="J5" s="9" t="s">
        <v>1107</v>
      </c>
      <c r="K5" s="10" t="s">
        <v>1108</v>
      </c>
      <c r="L5" s="12"/>
      <c r="M5" s="13"/>
      <c r="N5" s="13" t="s">
        <v>1109</v>
      </c>
      <c r="O5" s="13" t="s">
        <v>1110</v>
      </c>
    </row>
    <row r="6" ht="23.25" customHeight="1" spans="1:15">
      <c r="A6" s="18"/>
      <c r="B6" s="18"/>
      <c r="C6" s="18"/>
      <c r="D6" s="18"/>
      <c r="E6" s="18" t="s">
        <v>59</v>
      </c>
      <c r="F6" s="18" t="s">
        <v>1111</v>
      </c>
      <c r="G6" s="18" t="s">
        <v>1112</v>
      </c>
      <c r="H6" s="19" t="s">
        <v>1113</v>
      </c>
      <c r="I6" s="18" t="s">
        <v>57</v>
      </c>
      <c r="J6" s="18" t="s">
        <v>1107</v>
      </c>
      <c r="K6" s="30" t="s">
        <v>1108</v>
      </c>
      <c r="L6" s="30" t="s">
        <v>1114</v>
      </c>
      <c r="M6" s="18"/>
      <c r="N6" s="18" t="s">
        <v>1109</v>
      </c>
      <c r="O6" s="18" t="s">
        <v>1110</v>
      </c>
    </row>
    <row r="7" ht="17.25" customHeight="1" spans="1:15">
      <c r="A7" s="20" t="s">
        <v>1115</v>
      </c>
      <c r="B7" s="21" t="s">
        <v>1115</v>
      </c>
      <c r="C7" s="22" t="s">
        <v>1115</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58</v>
      </c>
      <c r="E8" s="24"/>
      <c r="F8" s="24"/>
      <c r="G8" s="24"/>
      <c r="H8" s="5"/>
      <c r="I8" s="31">
        <v>61</v>
      </c>
      <c r="J8" s="31"/>
      <c r="K8" s="31">
        <v>61</v>
      </c>
      <c r="L8" s="31"/>
      <c r="M8" s="23"/>
      <c r="N8" s="24">
        <v>3</v>
      </c>
      <c r="O8" s="24">
        <v>1</v>
      </c>
    </row>
    <row r="9" ht="22.5" customHeight="1" spans="1:15">
      <c r="A9" s="25" t="s">
        <v>72</v>
      </c>
      <c r="B9" s="26" t="s">
        <v>1116</v>
      </c>
      <c r="C9" s="26" t="s">
        <v>1117</v>
      </c>
      <c r="D9" s="27">
        <v>58</v>
      </c>
      <c r="E9" s="27"/>
      <c r="F9" s="27"/>
      <c r="G9" s="27"/>
      <c r="H9" s="23"/>
      <c r="I9" s="32">
        <v>61</v>
      </c>
      <c r="J9" s="32"/>
      <c r="K9" s="32">
        <v>61</v>
      </c>
      <c r="L9" s="32"/>
      <c r="M9" s="23"/>
      <c r="N9" s="27">
        <v>3</v>
      </c>
      <c r="O9" s="27">
        <v>1</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10.7" defaultRowHeight="14.25" customHeight="1"/>
  <cols>
    <col min="1" max="1" width="24.7166666666667"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83"/>
      <c r="O1" s="156"/>
      <c r="P1" s="156"/>
      <c r="Q1" s="156"/>
      <c r="R1" s="156"/>
      <c r="S1" s="138" t="s">
        <v>53</v>
      </c>
    </row>
    <row r="2" ht="57.75" customHeight="1" spans="1:19">
      <c r="A2" s="233" t="s">
        <v>54</v>
      </c>
      <c r="B2" s="289"/>
      <c r="C2" s="289"/>
      <c r="D2" s="289"/>
      <c r="E2" s="289"/>
      <c r="F2" s="289"/>
      <c r="G2" s="289"/>
      <c r="H2" s="289"/>
      <c r="I2" s="289"/>
      <c r="J2" s="289"/>
      <c r="K2" s="289"/>
      <c r="L2" s="289"/>
      <c r="M2" s="289"/>
      <c r="N2" s="289"/>
      <c r="O2" s="306"/>
      <c r="P2" s="306"/>
      <c r="Q2" s="306"/>
      <c r="R2" s="306"/>
      <c r="S2" s="306"/>
    </row>
    <row r="3" ht="21" customHeight="1" spans="1:19">
      <c r="A3" s="120" t="str">
        <f>"单位名称："&amp;"香格里拉市住房和城乡建设局"</f>
        <v>单位名称：香格里拉市住房和城乡建设局</v>
      </c>
      <c r="B3" s="90"/>
      <c r="C3" s="90"/>
      <c r="D3" s="90"/>
      <c r="E3" s="90"/>
      <c r="F3" s="90"/>
      <c r="G3" s="90"/>
      <c r="H3" s="90"/>
      <c r="I3" s="90"/>
      <c r="J3" s="158"/>
      <c r="K3" s="90"/>
      <c r="L3" s="90"/>
      <c r="M3" s="90"/>
      <c r="N3" s="90"/>
      <c r="O3" s="158"/>
      <c r="P3" s="158"/>
      <c r="Q3" s="158"/>
      <c r="R3" s="158"/>
      <c r="S3" s="178" t="s">
        <v>2</v>
      </c>
    </row>
    <row r="4" ht="18.75" customHeight="1" spans="1:19">
      <c r="A4" s="290" t="s">
        <v>55</v>
      </c>
      <c r="B4" s="291" t="s">
        <v>56</v>
      </c>
      <c r="C4" s="291" t="s">
        <v>57</v>
      </c>
      <c r="D4" s="292" t="s">
        <v>58</v>
      </c>
      <c r="E4" s="293"/>
      <c r="F4" s="293"/>
      <c r="G4" s="293"/>
      <c r="H4" s="293"/>
      <c r="I4" s="293"/>
      <c r="J4" s="307"/>
      <c r="K4" s="293"/>
      <c r="L4" s="293"/>
      <c r="M4" s="293"/>
      <c r="N4" s="287"/>
      <c r="O4" s="292" t="s">
        <v>46</v>
      </c>
      <c r="P4" s="292"/>
      <c r="Q4" s="292"/>
      <c r="R4" s="292"/>
      <c r="S4" s="311"/>
    </row>
    <row r="5" ht="19.5" customHeight="1" spans="1:19">
      <c r="A5" s="294"/>
      <c r="B5" s="295"/>
      <c r="C5" s="295"/>
      <c r="D5" s="296" t="s">
        <v>59</v>
      </c>
      <c r="E5" s="296" t="s">
        <v>60</v>
      </c>
      <c r="F5" s="296" t="s">
        <v>61</v>
      </c>
      <c r="G5" s="296" t="s">
        <v>62</v>
      </c>
      <c r="H5" s="296" t="s">
        <v>63</v>
      </c>
      <c r="I5" s="308" t="s">
        <v>64</v>
      </c>
      <c r="J5" s="308"/>
      <c r="K5" s="308"/>
      <c r="L5" s="308"/>
      <c r="M5" s="308"/>
      <c r="N5" s="299"/>
      <c r="O5" s="296" t="s">
        <v>59</v>
      </c>
      <c r="P5" s="296" t="s">
        <v>60</v>
      </c>
      <c r="Q5" s="296" t="s">
        <v>61</v>
      </c>
      <c r="R5" s="296" t="s">
        <v>62</v>
      </c>
      <c r="S5" s="296" t="s">
        <v>65</v>
      </c>
    </row>
    <row r="6" ht="28.5" customHeight="1" spans="1:19">
      <c r="A6" s="297"/>
      <c r="B6" s="298"/>
      <c r="C6" s="298"/>
      <c r="D6" s="299"/>
      <c r="E6" s="299"/>
      <c r="F6" s="299"/>
      <c r="G6" s="299"/>
      <c r="H6" s="299"/>
      <c r="I6" s="298" t="s">
        <v>59</v>
      </c>
      <c r="J6" s="298" t="s">
        <v>66</v>
      </c>
      <c r="K6" s="298" t="s">
        <v>67</v>
      </c>
      <c r="L6" s="298" t="s">
        <v>68</v>
      </c>
      <c r="M6" s="298" t="s">
        <v>69</v>
      </c>
      <c r="N6" s="298" t="s">
        <v>70</v>
      </c>
      <c r="O6" s="309"/>
      <c r="P6" s="309"/>
      <c r="Q6" s="309"/>
      <c r="R6" s="309"/>
      <c r="S6" s="299"/>
    </row>
    <row r="7" ht="20.25" customHeight="1" spans="1:19">
      <c r="A7" s="300">
        <v>1</v>
      </c>
      <c r="B7" s="300">
        <v>2</v>
      </c>
      <c r="C7" s="300">
        <v>3</v>
      </c>
      <c r="D7" s="300">
        <v>4</v>
      </c>
      <c r="E7" s="300">
        <v>5</v>
      </c>
      <c r="F7" s="300">
        <v>6</v>
      </c>
      <c r="G7" s="300">
        <v>7</v>
      </c>
      <c r="H7" s="300">
        <v>8</v>
      </c>
      <c r="I7" s="300">
        <v>9</v>
      </c>
      <c r="J7" s="300">
        <v>10</v>
      </c>
      <c r="K7" s="300">
        <v>11</v>
      </c>
      <c r="L7" s="300">
        <v>12</v>
      </c>
      <c r="M7" s="300">
        <v>13</v>
      </c>
      <c r="N7" s="300">
        <v>14</v>
      </c>
      <c r="O7" s="300">
        <v>15</v>
      </c>
      <c r="P7" s="300">
        <v>16</v>
      </c>
      <c r="Q7" s="300">
        <v>17</v>
      </c>
      <c r="R7" s="300">
        <v>18</v>
      </c>
      <c r="S7" s="300">
        <v>19</v>
      </c>
    </row>
    <row r="8" ht="22.5" customHeight="1" spans="1:19">
      <c r="A8" s="301" t="s">
        <v>71</v>
      </c>
      <c r="B8" s="302" t="s">
        <v>72</v>
      </c>
      <c r="C8" s="303">
        <v>106234509.57</v>
      </c>
      <c r="D8" s="303">
        <v>106234509.57</v>
      </c>
      <c r="E8" s="304">
        <v>106234509.57</v>
      </c>
      <c r="F8" s="304"/>
      <c r="G8" s="304"/>
      <c r="H8" s="304"/>
      <c r="I8" s="304"/>
      <c r="J8" s="304"/>
      <c r="K8" s="304"/>
      <c r="L8" s="304"/>
      <c r="M8" s="304"/>
      <c r="N8" s="304"/>
      <c r="O8" s="310"/>
      <c r="P8" s="310"/>
      <c r="Q8" s="310"/>
      <c r="R8" s="310"/>
      <c r="S8" s="310"/>
    </row>
    <row r="9" ht="22.5" customHeight="1" spans="1:19">
      <c r="A9" s="45" t="s">
        <v>57</v>
      </c>
      <c r="B9" s="305"/>
      <c r="C9" s="304">
        <v>106234509.57</v>
      </c>
      <c r="D9" s="304">
        <v>106234509.57</v>
      </c>
      <c r="E9" s="304">
        <v>106234509.57</v>
      </c>
      <c r="F9" s="304"/>
      <c r="G9" s="304"/>
      <c r="H9" s="304"/>
      <c r="I9" s="304"/>
      <c r="J9" s="304"/>
      <c r="K9" s="304"/>
      <c r="L9" s="304"/>
      <c r="M9" s="304"/>
      <c r="N9" s="304"/>
      <c r="O9" s="310"/>
      <c r="P9" s="310"/>
      <c r="Q9" s="310"/>
      <c r="R9" s="310"/>
      <c r="S9" s="310"/>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tabSelected="1" workbookViewId="0">
      <selection activeCell="C3" sqref="C3"/>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1118</v>
      </c>
      <c r="B1" s="2"/>
      <c r="C1" s="2"/>
    </row>
    <row r="2" ht="24" customHeight="1" spans="1:3">
      <c r="A2" s="3" t="s">
        <v>1119</v>
      </c>
      <c r="B2" s="4" t="s">
        <v>228</v>
      </c>
      <c r="C2" s="4" t="s">
        <v>230</v>
      </c>
    </row>
    <row r="3" ht="22.5" customHeight="1" spans="1:3">
      <c r="A3" s="5">
        <f>ROW()-2</f>
        <v>1</v>
      </c>
      <c r="B3" s="6" t="s">
        <v>72</v>
      </c>
      <c r="C3" s="6" t="s">
        <v>372</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53"/>
  <sheetViews>
    <sheetView showZeros="0" topLeftCell="A39" workbookViewId="0">
      <selection activeCell="D28" sqref="D28"/>
    </sheetView>
  </sheetViews>
  <sheetFormatPr defaultColWidth="10.7" defaultRowHeight="14.25" customHeight="1"/>
  <cols>
    <col min="1" max="1" width="16.7166666666667"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83"/>
      <c r="H1" s="283"/>
      <c r="J1" s="283"/>
      <c r="O1" s="118" t="s">
        <v>73</v>
      </c>
    </row>
    <row r="2" ht="42" customHeight="1" spans="1:15">
      <c r="A2" s="86" t="s">
        <v>74</v>
      </c>
      <c r="B2" s="284"/>
      <c r="C2" s="284"/>
      <c r="D2" s="284"/>
      <c r="E2" s="284"/>
      <c r="F2" s="284"/>
      <c r="G2" s="284"/>
      <c r="H2" s="284"/>
      <c r="I2" s="284"/>
      <c r="J2" s="284"/>
      <c r="K2" s="284"/>
      <c r="L2" s="284"/>
      <c r="M2" s="284"/>
      <c r="N2" s="284"/>
      <c r="O2" s="284"/>
    </row>
    <row r="3" ht="24" customHeight="1" spans="1:15">
      <c r="A3" s="285" t="str">
        <f>"单位名称："&amp;"香格里拉市住房和城乡建设局"</f>
        <v>单位名称：香格里拉市住房和城乡建设局</v>
      </c>
      <c r="B3" s="286"/>
      <c r="C3" s="155"/>
      <c r="D3" s="84"/>
      <c r="E3" s="155"/>
      <c r="F3" s="155"/>
      <c r="G3" s="155"/>
      <c r="H3" s="84"/>
      <c r="I3" s="155"/>
      <c r="J3" s="84"/>
      <c r="K3" s="155"/>
      <c r="L3" s="155"/>
      <c r="M3" s="288"/>
      <c r="N3" s="288"/>
      <c r="O3" s="195"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62" t="s">
        <v>59</v>
      </c>
      <c r="E5" s="184" t="s">
        <v>77</v>
      </c>
      <c r="F5" s="184" t="s">
        <v>78</v>
      </c>
      <c r="G5" s="100"/>
      <c r="H5" s="100"/>
      <c r="I5" s="100"/>
      <c r="J5" s="262" t="s">
        <v>59</v>
      </c>
      <c r="K5" s="126" t="s">
        <v>81</v>
      </c>
      <c r="L5" s="126" t="s">
        <v>82</v>
      </c>
      <c r="M5" s="126" t="s">
        <v>83</v>
      </c>
      <c r="N5" s="126" t="s">
        <v>84</v>
      </c>
      <c r="O5" s="126" t="s">
        <v>85</v>
      </c>
    </row>
    <row r="6" ht="20.25" customHeight="1" spans="1:15">
      <c r="A6" s="217">
        <v>1</v>
      </c>
      <c r="B6" s="217">
        <v>2</v>
      </c>
      <c r="C6" s="262">
        <v>3</v>
      </c>
      <c r="D6" s="262">
        <v>4</v>
      </c>
      <c r="E6" s="262">
        <v>5</v>
      </c>
      <c r="F6" s="262">
        <v>6</v>
      </c>
      <c r="G6" s="262">
        <v>7</v>
      </c>
      <c r="H6" s="262">
        <v>8</v>
      </c>
      <c r="I6" s="262">
        <v>9</v>
      </c>
      <c r="J6" s="262">
        <v>10</v>
      </c>
      <c r="K6" s="262">
        <v>11</v>
      </c>
      <c r="L6" s="262">
        <v>12</v>
      </c>
      <c r="M6" s="262">
        <v>13</v>
      </c>
      <c r="N6" s="262">
        <v>14</v>
      </c>
      <c r="O6" s="262">
        <v>15</v>
      </c>
    </row>
    <row r="7" ht="22.5" customHeight="1" spans="1:15">
      <c r="A7" s="273" t="s">
        <v>86</v>
      </c>
      <c r="B7" s="273" t="s">
        <v>87</v>
      </c>
      <c r="C7" s="61">
        <v>912500</v>
      </c>
      <c r="D7" s="61">
        <v>912500</v>
      </c>
      <c r="E7" s="61"/>
      <c r="F7" s="61">
        <v>912500</v>
      </c>
      <c r="G7" s="61"/>
      <c r="H7" s="61"/>
      <c r="I7" s="61"/>
      <c r="J7" s="61"/>
      <c r="K7" s="61"/>
      <c r="L7" s="61"/>
      <c r="M7" s="61"/>
      <c r="N7" s="61"/>
      <c r="O7" s="61"/>
    </row>
    <row r="8" ht="22.5" customHeight="1" spans="1:15">
      <c r="A8" s="273" t="s">
        <v>88</v>
      </c>
      <c r="B8" s="273" t="str">
        <f>"  "&amp;"人大事务"</f>
        <v>  人大事务</v>
      </c>
      <c r="C8" s="61">
        <v>892500</v>
      </c>
      <c r="D8" s="61">
        <v>892500</v>
      </c>
      <c r="E8" s="61"/>
      <c r="F8" s="61">
        <v>892500</v>
      </c>
      <c r="G8" s="61"/>
      <c r="H8" s="61"/>
      <c r="I8" s="61"/>
      <c r="J8" s="61"/>
      <c r="K8" s="61"/>
      <c r="L8" s="61"/>
      <c r="M8" s="61"/>
      <c r="N8" s="61"/>
      <c r="O8" s="61"/>
    </row>
    <row r="9" ht="22.5" customHeight="1" spans="1:15">
      <c r="A9" s="273" t="s">
        <v>89</v>
      </c>
      <c r="B9" s="273" t="str">
        <f t="shared" ref="B9:B30" si="0">"    "&amp;"行政运行"</f>
        <v>    行政运行</v>
      </c>
      <c r="C9" s="61">
        <v>892500</v>
      </c>
      <c r="D9" s="61">
        <v>892500</v>
      </c>
      <c r="E9" s="61"/>
      <c r="F9" s="61">
        <v>892500</v>
      </c>
      <c r="G9" s="61"/>
      <c r="H9" s="61"/>
      <c r="I9" s="61"/>
      <c r="J9" s="61"/>
      <c r="K9" s="61"/>
      <c r="L9" s="61"/>
      <c r="M9" s="61"/>
      <c r="N9" s="61"/>
      <c r="O9" s="61"/>
    </row>
    <row r="10" ht="22.5" customHeight="1" spans="1:15">
      <c r="A10" s="273" t="s">
        <v>90</v>
      </c>
      <c r="B10" s="273" t="str">
        <f>"  "&amp;"社会工作事务"</f>
        <v>  社会工作事务</v>
      </c>
      <c r="C10" s="61">
        <v>20000</v>
      </c>
      <c r="D10" s="61">
        <v>20000</v>
      </c>
      <c r="E10" s="61"/>
      <c r="F10" s="61">
        <v>20000</v>
      </c>
      <c r="G10" s="61"/>
      <c r="H10" s="61"/>
      <c r="I10" s="61"/>
      <c r="J10" s="61"/>
      <c r="K10" s="61"/>
      <c r="L10" s="61"/>
      <c r="M10" s="61"/>
      <c r="N10" s="61"/>
      <c r="O10" s="61"/>
    </row>
    <row r="11" ht="22.5" customHeight="1" spans="1:15">
      <c r="A11" s="273" t="s">
        <v>91</v>
      </c>
      <c r="B11" s="273" t="str">
        <f t="shared" si="0"/>
        <v>    行政运行</v>
      </c>
      <c r="C11" s="61">
        <v>20000</v>
      </c>
      <c r="D11" s="61">
        <v>20000</v>
      </c>
      <c r="E11" s="61"/>
      <c r="F11" s="61">
        <v>20000</v>
      </c>
      <c r="G11" s="61"/>
      <c r="H11" s="61"/>
      <c r="I11" s="61"/>
      <c r="J11" s="61"/>
      <c r="K11" s="61"/>
      <c r="L11" s="61"/>
      <c r="M11" s="61"/>
      <c r="N11" s="61"/>
      <c r="O11" s="61"/>
    </row>
    <row r="12" ht="22.5" customHeight="1" spans="1:15">
      <c r="A12" s="273" t="s">
        <v>92</v>
      </c>
      <c r="B12" s="273" t="s">
        <v>93</v>
      </c>
      <c r="C12" s="61">
        <v>2325173.57</v>
      </c>
      <c r="D12" s="61">
        <v>2325173.57</v>
      </c>
      <c r="E12" s="61">
        <v>2325173.57</v>
      </c>
      <c r="F12" s="61"/>
      <c r="G12" s="61"/>
      <c r="H12" s="61"/>
      <c r="I12" s="61"/>
      <c r="J12" s="61"/>
      <c r="K12" s="61"/>
      <c r="L12" s="61"/>
      <c r="M12" s="61"/>
      <c r="N12" s="61"/>
      <c r="O12" s="61"/>
    </row>
    <row r="13" ht="22.5" customHeight="1" spans="1:15">
      <c r="A13" s="273" t="s">
        <v>94</v>
      </c>
      <c r="B13" s="273" t="str">
        <f>"  "&amp;"行政事业单位养老支出"</f>
        <v>  行政事业单位养老支出</v>
      </c>
      <c r="C13" s="61">
        <v>2297069.57</v>
      </c>
      <c r="D13" s="61">
        <v>2297069.57</v>
      </c>
      <c r="E13" s="61">
        <v>2297069.57</v>
      </c>
      <c r="F13" s="61"/>
      <c r="G13" s="61"/>
      <c r="H13" s="61"/>
      <c r="I13" s="61"/>
      <c r="J13" s="61"/>
      <c r="K13" s="61"/>
      <c r="L13" s="61"/>
      <c r="M13" s="61"/>
      <c r="N13" s="61"/>
      <c r="O13" s="61"/>
    </row>
    <row r="14" ht="22.5" customHeight="1" spans="1:15">
      <c r="A14" s="273" t="s">
        <v>95</v>
      </c>
      <c r="B14" s="273" t="str">
        <f>"    "&amp;"机关事业单位基本养老保险缴费支出"</f>
        <v>    机关事业单位基本养老保险缴费支出</v>
      </c>
      <c r="C14" s="61">
        <v>2233869.57</v>
      </c>
      <c r="D14" s="61">
        <v>2233869.57</v>
      </c>
      <c r="E14" s="61">
        <v>2233869.57</v>
      </c>
      <c r="F14" s="61"/>
      <c r="G14" s="61"/>
      <c r="H14" s="61"/>
      <c r="I14" s="61"/>
      <c r="J14" s="61"/>
      <c r="K14" s="61"/>
      <c r="L14" s="61"/>
      <c r="M14" s="61"/>
      <c r="N14" s="61"/>
      <c r="O14" s="61"/>
    </row>
    <row r="15" ht="22.5" customHeight="1" spans="1:15">
      <c r="A15" s="273" t="s">
        <v>96</v>
      </c>
      <c r="B15" s="273" t="str">
        <f>"    "&amp;"机关事业单位职业年金缴费支出"</f>
        <v>    机关事业单位职业年金缴费支出</v>
      </c>
      <c r="C15" s="61"/>
      <c r="D15" s="61"/>
      <c r="E15" s="61"/>
      <c r="F15" s="61"/>
      <c r="G15" s="61"/>
      <c r="H15" s="61"/>
      <c r="I15" s="61"/>
      <c r="J15" s="61"/>
      <c r="K15" s="61"/>
      <c r="L15" s="61"/>
      <c r="M15" s="61"/>
      <c r="N15" s="61"/>
      <c r="O15" s="61"/>
    </row>
    <row r="16" ht="22.5" customHeight="1" spans="1:15">
      <c r="A16" s="273" t="s">
        <v>97</v>
      </c>
      <c r="B16" s="273" t="str">
        <f>"    "&amp;"其他行政事业单位养老支出"</f>
        <v>    其他行政事业单位养老支出</v>
      </c>
      <c r="C16" s="61">
        <v>63200</v>
      </c>
      <c r="D16" s="61">
        <v>63200</v>
      </c>
      <c r="E16" s="61">
        <v>63200</v>
      </c>
      <c r="F16" s="61"/>
      <c r="G16" s="61"/>
      <c r="H16" s="61"/>
      <c r="I16" s="61"/>
      <c r="J16" s="61"/>
      <c r="K16" s="61"/>
      <c r="L16" s="61"/>
      <c r="M16" s="61"/>
      <c r="N16" s="61"/>
      <c r="O16" s="61"/>
    </row>
    <row r="17" ht="22.5" customHeight="1" spans="1:15">
      <c r="A17" s="273" t="s">
        <v>98</v>
      </c>
      <c r="B17" s="273" t="str">
        <f>"  "&amp;"抚恤"</f>
        <v>  抚恤</v>
      </c>
      <c r="C17" s="61">
        <v>28104</v>
      </c>
      <c r="D17" s="61">
        <v>28104</v>
      </c>
      <c r="E17" s="61">
        <v>28104</v>
      </c>
      <c r="F17" s="61"/>
      <c r="G17" s="61"/>
      <c r="H17" s="61"/>
      <c r="I17" s="61"/>
      <c r="J17" s="61"/>
      <c r="K17" s="61"/>
      <c r="L17" s="61"/>
      <c r="M17" s="61"/>
      <c r="N17" s="61"/>
      <c r="O17" s="61"/>
    </row>
    <row r="18" ht="22.5" customHeight="1" spans="1:15">
      <c r="A18" s="273" t="s">
        <v>99</v>
      </c>
      <c r="B18" s="273" t="str">
        <f>"    "&amp;"死亡抚恤"</f>
        <v>    死亡抚恤</v>
      </c>
      <c r="C18" s="61">
        <v>28104</v>
      </c>
      <c r="D18" s="61">
        <v>28104</v>
      </c>
      <c r="E18" s="61">
        <v>28104</v>
      </c>
      <c r="F18" s="61"/>
      <c r="G18" s="61"/>
      <c r="H18" s="61"/>
      <c r="I18" s="61"/>
      <c r="J18" s="61"/>
      <c r="K18" s="61"/>
      <c r="L18" s="61"/>
      <c r="M18" s="61"/>
      <c r="N18" s="61"/>
      <c r="O18" s="61"/>
    </row>
    <row r="19" ht="22.5" customHeight="1" spans="1:15">
      <c r="A19" s="273" t="s">
        <v>100</v>
      </c>
      <c r="B19" s="273" t="s">
        <v>101</v>
      </c>
      <c r="C19" s="61">
        <v>1960488.91</v>
      </c>
      <c r="D19" s="61">
        <v>1960488.91</v>
      </c>
      <c r="E19" s="61">
        <v>1960488.91</v>
      </c>
      <c r="F19" s="61"/>
      <c r="G19" s="61"/>
      <c r="H19" s="61"/>
      <c r="I19" s="61"/>
      <c r="J19" s="61"/>
      <c r="K19" s="61"/>
      <c r="L19" s="61"/>
      <c r="M19" s="61"/>
      <c r="N19" s="61"/>
      <c r="O19" s="61"/>
    </row>
    <row r="20" ht="22.5" customHeight="1" spans="1:15">
      <c r="A20" s="273" t="s">
        <v>102</v>
      </c>
      <c r="B20" s="273" t="str">
        <f>"  "&amp;"行政事业单位医疗"</f>
        <v>  行政事业单位医疗</v>
      </c>
      <c r="C20" s="61">
        <v>1960488.91</v>
      </c>
      <c r="D20" s="61">
        <v>1960488.91</v>
      </c>
      <c r="E20" s="61">
        <v>1960488.91</v>
      </c>
      <c r="F20" s="61"/>
      <c r="G20" s="61"/>
      <c r="H20" s="61"/>
      <c r="I20" s="61"/>
      <c r="J20" s="61"/>
      <c r="K20" s="61"/>
      <c r="L20" s="61"/>
      <c r="M20" s="61"/>
      <c r="N20" s="61"/>
      <c r="O20" s="61"/>
    </row>
    <row r="21" ht="22.5" customHeight="1" spans="1:15">
      <c r="A21" s="273" t="s">
        <v>103</v>
      </c>
      <c r="B21" s="273" t="str">
        <f>"    "&amp;"行政单位医疗"</f>
        <v>    行政单位医疗</v>
      </c>
      <c r="C21" s="61">
        <v>83011.5</v>
      </c>
      <c r="D21" s="61">
        <v>83011.5</v>
      </c>
      <c r="E21" s="61">
        <v>83011.5</v>
      </c>
      <c r="F21" s="61"/>
      <c r="G21" s="61"/>
      <c r="H21" s="61"/>
      <c r="I21" s="61"/>
      <c r="J21" s="61"/>
      <c r="K21" s="61"/>
      <c r="L21" s="61"/>
      <c r="M21" s="61"/>
      <c r="N21" s="61"/>
      <c r="O21" s="61"/>
    </row>
    <row r="22" ht="22.5" customHeight="1" spans="1:15">
      <c r="A22" s="273" t="s">
        <v>104</v>
      </c>
      <c r="B22" s="273" t="str">
        <f>"    "&amp;"事业单位医疗"</f>
        <v>    事业单位医疗</v>
      </c>
      <c r="C22" s="61">
        <v>942569.46</v>
      </c>
      <c r="D22" s="61">
        <v>942569.46</v>
      </c>
      <c r="E22" s="61">
        <v>942569.46</v>
      </c>
      <c r="F22" s="61"/>
      <c r="G22" s="61"/>
      <c r="H22" s="61"/>
      <c r="I22" s="61"/>
      <c r="J22" s="61"/>
      <c r="K22" s="61"/>
      <c r="L22" s="61"/>
      <c r="M22" s="61"/>
      <c r="N22" s="61"/>
      <c r="O22" s="61"/>
    </row>
    <row r="23" ht="22.5" customHeight="1" spans="1:15">
      <c r="A23" s="273" t="s">
        <v>105</v>
      </c>
      <c r="B23" s="273" t="str">
        <f>"    "&amp;"公务员医疗补助"</f>
        <v>    公务员医疗补助</v>
      </c>
      <c r="C23" s="61">
        <v>884352.58</v>
      </c>
      <c r="D23" s="61">
        <v>884352.58</v>
      </c>
      <c r="E23" s="61">
        <v>884352.58</v>
      </c>
      <c r="F23" s="61"/>
      <c r="G23" s="61"/>
      <c r="H23" s="61"/>
      <c r="I23" s="61"/>
      <c r="J23" s="61"/>
      <c r="K23" s="61"/>
      <c r="L23" s="61"/>
      <c r="M23" s="61"/>
      <c r="N23" s="61"/>
      <c r="O23" s="61"/>
    </row>
    <row r="24" ht="22.5" customHeight="1" spans="1:15">
      <c r="A24" s="273" t="s">
        <v>106</v>
      </c>
      <c r="B24" s="273" t="str">
        <f>"    "&amp;"其他行政事业单位医疗支出"</f>
        <v>    其他行政事业单位医疗支出</v>
      </c>
      <c r="C24" s="61">
        <v>50555.37</v>
      </c>
      <c r="D24" s="61">
        <v>50555.37</v>
      </c>
      <c r="E24" s="61">
        <v>50555.37</v>
      </c>
      <c r="F24" s="61"/>
      <c r="G24" s="61"/>
      <c r="H24" s="61"/>
      <c r="I24" s="61"/>
      <c r="J24" s="61"/>
      <c r="K24" s="61"/>
      <c r="L24" s="61"/>
      <c r="M24" s="61"/>
      <c r="N24" s="61"/>
      <c r="O24" s="61"/>
    </row>
    <row r="25" ht="22.5" customHeight="1" spans="1:15">
      <c r="A25" s="273" t="s">
        <v>107</v>
      </c>
      <c r="B25" s="273" t="s">
        <v>108</v>
      </c>
      <c r="C25" s="61">
        <v>990000</v>
      </c>
      <c r="D25" s="61">
        <v>990000</v>
      </c>
      <c r="E25" s="61"/>
      <c r="F25" s="61">
        <v>990000</v>
      </c>
      <c r="G25" s="61"/>
      <c r="H25" s="61"/>
      <c r="I25" s="61"/>
      <c r="J25" s="61"/>
      <c r="K25" s="61"/>
      <c r="L25" s="61"/>
      <c r="M25" s="61"/>
      <c r="N25" s="61"/>
      <c r="O25" s="61"/>
    </row>
    <row r="26" ht="22.5" customHeight="1" spans="1:15">
      <c r="A26" s="273" t="s">
        <v>109</v>
      </c>
      <c r="B26" s="273" t="str">
        <f>"  "&amp;"污染防治"</f>
        <v>  污染防治</v>
      </c>
      <c r="C26" s="61">
        <v>990000</v>
      </c>
      <c r="D26" s="61">
        <v>990000</v>
      </c>
      <c r="E26" s="61"/>
      <c r="F26" s="61">
        <v>990000</v>
      </c>
      <c r="G26" s="61"/>
      <c r="H26" s="61"/>
      <c r="I26" s="61"/>
      <c r="J26" s="61"/>
      <c r="K26" s="61"/>
      <c r="L26" s="61"/>
      <c r="M26" s="61"/>
      <c r="N26" s="61"/>
      <c r="O26" s="61"/>
    </row>
    <row r="27" ht="22.5" customHeight="1" spans="1:15">
      <c r="A27" s="273" t="s">
        <v>110</v>
      </c>
      <c r="B27" s="273" t="str">
        <f>"    "&amp;"水体"</f>
        <v>    水体</v>
      </c>
      <c r="C27" s="61">
        <v>990000</v>
      </c>
      <c r="D27" s="61">
        <v>990000</v>
      </c>
      <c r="E27" s="61"/>
      <c r="F27" s="61">
        <v>990000</v>
      </c>
      <c r="G27" s="61"/>
      <c r="H27" s="61"/>
      <c r="I27" s="61"/>
      <c r="J27" s="61"/>
      <c r="K27" s="61"/>
      <c r="L27" s="61"/>
      <c r="M27" s="61"/>
      <c r="N27" s="61"/>
      <c r="O27" s="61"/>
    </row>
    <row r="28" ht="22.5" customHeight="1" spans="1:15">
      <c r="A28" s="273" t="s">
        <v>111</v>
      </c>
      <c r="B28" s="273" t="s">
        <v>112</v>
      </c>
      <c r="C28" s="61">
        <v>91266453.39</v>
      </c>
      <c r="D28" s="61">
        <v>91266453.39</v>
      </c>
      <c r="E28" s="61">
        <v>16940247.39</v>
      </c>
      <c r="F28" s="61">
        <v>74326206</v>
      </c>
      <c r="G28" s="61"/>
      <c r="H28" s="61"/>
      <c r="I28" s="61"/>
      <c r="J28" s="61"/>
      <c r="K28" s="61"/>
      <c r="L28" s="61"/>
      <c r="M28" s="61"/>
      <c r="N28" s="61"/>
      <c r="O28" s="61"/>
    </row>
    <row r="29" ht="22.5" customHeight="1" spans="1:15">
      <c r="A29" s="273" t="s">
        <v>113</v>
      </c>
      <c r="B29" s="273" t="str">
        <f>"  "&amp;"城乡社区管理事务"</f>
        <v>  城乡社区管理事务</v>
      </c>
      <c r="C29" s="61">
        <v>21747947.39</v>
      </c>
      <c r="D29" s="61">
        <v>21747947.39</v>
      </c>
      <c r="E29" s="61">
        <v>16940247.39</v>
      </c>
      <c r="F29" s="61">
        <v>4807700</v>
      </c>
      <c r="G29" s="61"/>
      <c r="H29" s="61"/>
      <c r="I29" s="61"/>
      <c r="J29" s="61"/>
      <c r="K29" s="61"/>
      <c r="L29" s="61"/>
      <c r="M29" s="61"/>
      <c r="N29" s="61"/>
      <c r="O29" s="61"/>
    </row>
    <row r="30" ht="22.5" customHeight="1" spans="1:15">
      <c r="A30" s="273" t="s">
        <v>114</v>
      </c>
      <c r="B30" s="273" t="str">
        <f t="shared" si="0"/>
        <v>    行政运行</v>
      </c>
      <c r="C30" s="61">
        <v>20547947.39</v>
      </c>
      <c r="D30" s="61">
        <v>20547947.39</v>
      </c>
      <c r="E30" s="61">
        <v>16940247.39</v>
      </c>
      <c r="F30" s="61">
        <v>3607700</v>
      </c>
      <c r="G30" s="61"/>
      <c r="H30" s="61"/>
      <c r="I30" s="61"/>
      <c r="J30" s="61"/>
      <c r="K30" s="61"/>
      <c r="L30" s="61"/>
      <c r="M30" s="61"/>
      <c r="N30" s="61"/>
      <c r="O30" s="61"/>
    </row>
    <row r="31" ht="22.5" customHeight="1" spans="1:15">
      <c r="A31" s="273" t="s">
        <v>115</v>
      </c>
      <c r="B31" s="273" t="str">
        <f>"    "&amp;"其他城乡社区管理事务支出"</f>
        <v>    其他城乡社区管理事务支出</v>
      </c>
      <c r="C31" s="61">
        <v>1200000</v>
      </c>
      <c r="D31" s="61">
        <v>1200000</v>
      </c>
      <c r="E31" s="61"/>
      <c r="F31" s="61">
        <v>1200000</v>
      </c>
      <c r="G31" s="61"/>
      <c r="H31" s="61"/>
      <c r="I31" s="61"/>
      <c r="J31" s="61"/>
      <c r="K31" s="61"/>
      <c r="L31" s="61"/>
      <c r="M31" s="61"/>
      <c r="N31" s="61"/>
      <c r="O31" s="61"/>
    </row>
    <row r="32" ht="22.5" customHeight="1" spans="1:15">
      <c r="A32" s="273" t="s">
        <v>116</v>
      </c>
      <c r="B32" s="273" t="str">
        <f>"  "&amp;"城乡社区规划与管理"</f>
        <v>  城乡社区规划与管理</v>
      </c>
      <c r="C32" s="61">
        <v>15000000</v>
      </c>
      <c r="D32" s="61">
        <v>15000000</v>
      </c>
      <c r="E32" s="61"/>
      <c r="F32" s="61">
        <v>15000000</v>
      </c>
      <c r="G32" s="61"/>
      <c r="H32" s="61"/>
      <c r="I32" s="61"/>
      <c r="J32" s="61"/>
      <c r="K32" s="61"/>
      <c r="L32" s="61"/>
      <c r="M32" s="61"/>
      <c r="N32" s="61"/>
      <c r="O32" s="61"/>
    </row>
    <row r="33" ht="22.5" customHeight="1" spans="1:15">
      <c r="A33" s="273" t="s">
        <v>117</v>
      </c>
      <c r="B33" s="273" t="str">
        <f>"    "&amp;"城乡社区规划与管理"</f>
        <v>    城乡社区规划与管理</v>
      </c>
      <c r="C33" s="61">
        <v>15000000</v>
      </c>
      <c r="D33" s="61">
        <v>15000000</v>
      </c>
      <c r="E33" s="61"/>
      <c r="F33" s="61">
        <v>15000000</v>
      </c>
      <c r="G33" s="61"/>
      <c r="H33" s="61"/>
      <c r="I33" s="61"/>
      <c r="J33" s="61"/>
      <c r="K33" s="61"/>
      <c r="L33" s="61"/>
      <c r="M33" s="61"/>
      <c r="N33" s="61"/>
      <c r="O33" s="61"/>
    </row>
    <row r="34" ht="22.5" customHeight="1" spans="1:15">
      <c r="A34" s="273" t="s">
        <v>118</v>
      </c>
      <c r="B34" s="273" t="str">
        <f>"  "&amp;"城乡社区公共设施"</f>
        <v>  城乡社区公共设施</v>
      </c>
      <c r="C34" s="61">
        <v>8000000</v>
      </c>
      <c r="D34" s="61">
        <v>8000000</v>
      </c>
      <c r="E34" s="61"/>
      <c r="F34" s="61">
        <v>8000000</v>
      </c>
      <c r="G34" s="61"/>
      <c r="H34" s="61"/>
      <c r="I34" s="61"/>
      <c r="J34" s="61"/>
      <c r="K34" s="61"/>
      <c r="L34" s="61"/>
      <c r="M34" s="61"/>
      <c r="N34" s="61"/>
      <c r="O34" s="61"/>
    </row>
    <row r="35" ht="22.5" customHeight="1" spans="1:15">
      <c r="A35" s="273" t="s">
        <v>119</v>
      </c>
      <c r="B35" s="273" t="str">
        <f>"    "&amp;"小城镇基础设施建设"</f>
        <v>    小城镇基础设施建设</v>
      </c>
      <c r="C35" s="61">
        <v>8000000</v>
      </c>
      <c r="D35" s="61">
        <v>8000000</v>
      </c>
      <c r="E35" s="61"/>
      <c r="F35" s="61">
        <v>8000000</v>
      </c>
      <c r="G35" s="61"/>
      <c r="H35" s="61"/>
      <c r="I35" s="61"/>
      <c r="J35" s="61"/>
      <c r="K35" s="61"/>
      <c r="L35" s="61"/>
      <c r="M35" s="61"/>
      <c r="N35" s="61"/>
      <c r="O35" s="61"/>
    </row>
    <row r="36" ht="22.5" customHeight="1" spans="1:15">
      <c r="A36" s="273" t="s">
        <v>120</v>
      </c>
      <c r="B36" s="273" t="str">
        <f>"  "&amp;"城乡社区环境卫生"</f>
        <v>  城乡社区环境卫生</v>
      </c>
      <c r="C36" s="61">
        <v>30551006</v>
      </c>
      <c r="D36" s="61">
        <v>30551006</v>
      </c>
      <c r="E36" s="61"/>
      <c r="F36" s="61">
        <v>30551006</v>
      </c>
      <c r="G36" s="61"/>
      <c r="H36" s="61"/>
      <c r="I36" s="61"/>
      <c r="J36" s="61"/>
      <c r="K36" s="61"/>
      <c r="L36" s="61"/>
      <c r="M36" s="61"/>
      <c r="N36" s="61"/>
      <c r="O36" s="61"/>
    </row>
    <row r="37" ht="22.5" customHeight="1" spans="1:15">
      <c r="A37" s="273" t="s">
        <v>121</v>
      </c>
      <c r="B37" s="273" t="str">
        <f>"    "&amp;"城乡社区环境卫生"</f>
        <v>    城乡社区环境卫生</v>
      </c>
      <c r="C37" s="61">
        <v>30551006</v>
      </c>
      <c r="D37" s="61">
        <v>30551006</v>
      </c>
      <c r="E37" s="61"/>
      <c r="F37" s="61">
        <v>30551006</v>
      </c>
      <c r="G37" s="61"/>
      <c r="H37" s="61"/>
      <c r="I37" s="61"/>
      <c r="J37" s="61"/>
      <c r="K37" s="61"/>
      <c r="L37" s="61"/>
      <c r="M37" s="61"/>
      <c r="N37" s="61"/>
      <c r="O37" s="61"/>
    </row>
    <row r="38" ht="22.5" customHeight="1" spans="1:15">
      <c r="A38" s="273" t="s">
        <v>122</v>
      </c>
      <c r="B38" s="273" t="str">
        <f>"  "&amp;"其他城乡社区支出"</f>
        <v>  其他城乡社区支出</v>
      </c>
      <c r="C38" s="61">
        <v>15967500</v>
      </c>
      <c r="D38" s="61">
        <v>15967500</v>
      </c>
      <c r="E38" s="61"/>
      <c r="F38" s="61">
        <v>15967500</v>
      </c>
      <c r="G38" s="61"/>
      <c r="H38" s="61"/>
      <c r="I38" s="61"/>
      <c r="J38" s="61"/>
      <c r="K38" s="61"/>
      <c r="L38" s="61"/>
      <c r="M38" s="61"/>
      <c r="N38" s="61"/>
      <c r="O38" s="61"/>
    </row>
    <row r="39" ht="22.5" customHeight="1" spans="1:15">
      <c r="A39" s="273" t="s">
        <v>123</v>
      </c>
      <c r="B39" s="273" t="str">
        <f>"    "&amp;"其他城乡社区支出"</f>
        <v>    其他城乡社区支出</v>
      </c>
      <c r="C39" s="61">
        <v>15967500</v>
      </c>
      <c r="D39" s="61">
        <v>15967500</v>
      </c>
      <c r="E39" s="61"/>
      <c r="F39" s="61">
        <v>15967500</v>
      </c>
      <c r="G39" s="61"/>
      <c r="H39" s="61"/>
      <c r="I39" s="61"/>
      <c r="J39" s="61"/>
      <c r="K39" s="61"/>
      <c r="L39" s="61"/>
      <c r="M39" s="61"/>
      <c r="N39" s="61"/>
      <c r="O39" s="61"/>
    </row>
    <row r="40" ht="22.5" customHeight="1" spans="1:15">
      <c r="A40" s="273" t="s">
        <v>124</v>
      </c>
      <c r="B40" s="273" t="s">
        <v>125</v>
      </c>
      <c r="C40" s="61">
        <v>20000</v>
      </c>
      <c r="D40" s="61">
        <v>20000</v>
      </c>
      <c r="E40" s="61"/>
      <c r="F40" s="61">
        <v>20000</v>
      </c>
      <c r="G40" s="61"/>
      <c r="H40" s="61"/>
      <c r="I40" s="61"/>
      <c r="J40" s="61"/>
      <c r="K40" s="61"/>
      <c r="L40" s="61"/>
      <c r="M40" s="61"/>
      <c r="N40" s="61"/>
      <c r="O40" s="61"/>
    </row>
    <row r="41" ht="22.5" customHeight="1" spans="1:15">
      <c r="A41" s="273" t="s">
        <v>126</v>
      </c>
      <c r="B41" s="273" t="str">
        <f>"  "&amp;"其他交通运输支出"</f>
        <v>  其他交通运输支出</v>
      </c>
      <c r="C41" s="61">
        <v>20000</v>
      </c>
      <c r="D41" s="61">
        <v>20000</v>
      </c>
      <c r="E41" s="61"/>
      <c r="F41" s="61">
        <v>20000</v>
      </c>
      <c r="G41" s="61"/>
      <c r="H41" s="61"/>
      <c r="I41" s="61"/>
      <c r="J41" s="61"/>
      <c r="K41" s="61"/>
      <c r="L41" s="61"/>
      <c r="M41" s="61"/>
      <c r="N41" s="61"/>
      <c r="O41" s="61"/>
    </row>
    <row r="42" ht="22.5" customHeight="1" spans="1:15">
      <c r="A42" s="273" t="s">
        <v>127</v>
      </c>
      <c r="B42" s="273" t="str">
        <f>"    "&amp;"其他交通运输支出"</f>
        <v>    其他交通运输支出</v>
      </c>
      <c r="C42" s="61">
        <v>20000</v>
      </c>
      <c r="D42" s="61">
        <v>20000</v>
      </c>
      <c r="E42" s="61"/>
      <c r="F42" s="61">
        <v>20000</v>
      </c>
      <c r="G42" s="61"/>
      <c r="H42" s="61"/>
      <c r="I42" s="61"/>
      <c r="J42" s="61"/>
      <c r="K42" s="61"/>
      <c r="L42" s="61"/>
      <c r="M42" s="61"/>
      <c r="N42" s="61"/>
      <c r="O42" s="61"/>
    </row>
    <row r="43" ht="22.5" customHeight="1" spans="1:15">
      <c r="A43" s="273" t="s">
        <v>128</v>
      </c>
      <c r="B43" s="273" t="s">
        <v>129</v>
      </c>
      <c r="C43" s="61">
        <v>4259893.7</v>
      </c>
      <c r="D43" s="61">
        <v>4259893.7</v>
      </c>
      <c r="E43" s="61">
        <v>1759893.7</v>
      </c>
      <c r="F43" s="61">
        <v>2500000</v>
      </c>
      <c r="G43" s="61"/>
      <c r="H43" s="61"/>
      <c r="I43" s="61"/>
      <c r="J43" s="61"/>
      <c r="K43" s="61"/>
      <c r="L43" s="61"/>
      <c r="M43" s="61"/>
      <c r="N43" s="61"/>
      <c r="O43" s="61"/>
    </row>
    <row r="44" ht="22.5" customHeight="1" spans="1:15">
      <c r="A44" s="273" t="s">
        <v>130</v>
      </c>
      <c r="B44" s="273" t="str">
        <f>"  "&amp;"保障性安居工程支出"</f>
        <v>  保障性安居工程支出</v>
      </c>
      <c r="C44" s="61">
        <v>2000000</v>
      </c>
      <c r="D44" s="61">
        <v>2000000</v>
      </c>
      <c r="E44" s="61"/>
      <c r="F44" s="61">
        <v>2000000</v>
      </c>
      <c r="G44" s="61"/>
      <c r="H44" s="61"/>
      <c r="I44" s="61"/>
      <c r="J44" s="61"/>
      <c r="K44" s="61"/>
      <c r="L44" s="61"/>
      <c r="M44" s="61"/>
      <c r="N44" s="61"/>
      <c r="O44" s="61"/>
    </row>
    <row r="45" ht="22.5" customHeight="1" spans="1:15">
      <c r="A45" s="273" t="s">
        <v>131</v>
      </c>
      <c r="B45" s="273" t="str">
        <f>"    "&amp;"配租型住房保障"</f>
        <v>    配租型住房保障</v>
      </c>
      <c r="C45" s="61">
        <v>2000000</v>
      </c>
      <c r="D45" s="61">
        <v>2000000</v>
      </c>
      <c r="E45" s="61"/>
      <c r="F45" s="61">
        <v>2000000</v>
      </c>
      <c r="G45" s="61"/>
      <c r="H45" s="61"/>
      <c r="I45" s="61"/>
      <c r="J45" s="61"/>
      <c r="K45" s="61"/>
      <c r="L45" s="61"/>
      <c r="M45" s="61"/>
      <c r="N45" s="61"/>
      <c r="O45" s="61"/>
    </row>
    <row r="46" ht="22.5" customHeight="1" spans="1:15">
      <c r="A46" s="273" t="s">
        <v>132</v>
      </c>
      <c r="B46" s="273" t="str">
        <f>"  "&amp;"住房改革支出"</f>
        <v>  住房改革支出</v>
      </c>
      <c r="C46" s="61">
        <v>1759893.7</v>
      </c>
      <c r="D46" s="61">
        <v>1759893.7</v>
      </c>
      <c r="E46" s="61">
        <v>1759893.7</v>
      </c>
      <c r="F46" s="61"/>
      <c r="G46" s="61"/>
      <c r="H46" s="61"/>
      <c r="I46" s="61"/>
      <c r="J46" s="61"/>
      <c r="K46" s="61"/>
      <c r="L46" s="61"/>
      <c r="M46" s="61"/>
      <c r="N46" s="61"/>
      <c r="O46" s="61"/>
    </row>
    <row r="47" ht="22.5" customHeight="1" spans="1:15">
      <c r="A47" s="273" t="s">
        <v>133</v>
      </c>
      <c r="B47" s="273" t="str">
        <f>"    "&amp;"住房公积金"</f>
        <v>    住房公积金</v>
      </c>
      <c r="C47" s="61">
        <v>1759893.7</v>
      </c>
      <c r="D47" s="61">
        <v>1759893.7</v>
      </c>
      <c r="E47" s="61">
        <v>1759893.7</v>
      </c>
      <c r="F47" s="61"/>
      <c r="G47" s="61"/>
      <c r="H47" s="61"/>
      <c r="I47" s="61"/>
      <c r="J47" s="61"/>
      <c r="K47" s="61"/>
      <c r="L47" s="61"/>
      <c r="M47" s="61"/>
      <c r="N47" s="61"/>
      <c r="O47" s="61"/>
    </row>
    <row r="48" ht="22.5" customHeight="1" spans="1:15">
      <c r="A48" s="273" t="s">
        <v>134</v>
      </c>
      <c r="B48" s="273" t="str">
        <f>"  "&amp;"城乡社区住宅"</f>
        <v>  城乡社区住宅</v>
      </c>
      <c r="C48" s="61">
        <v>500000</v>
      </c>
      <c r="D48" s="61">
        <v>500000</v>
      </c>
      <c r="E48" s="61"/>
      <c r="F48" s="61">
        <v>500000</v>
      </c>
      <c r="G48" s="61"/>
      <c r="H48" s="61"/>
      <c r="I48" s="61"/>
      <c r="J48" s="61"/>
      <c r="K48" s="61"/>
      <c r="L48" s="61"/>
      <c r="M48" s="61"/>
      <c r="N48" s="61"/>
      <c r="O48" s="61"/>
    </row>
    <row r="49" ht="22.5" customHeight="1" spans="1:15">
      <c r="A49" s="273" t="s">
        <v>135</v>
      </c>
      <c r="B49" s="273" t="str">
        <f>"    "&amp;"公有住房建设和维修改造支出"</f>
        <v>    公有住房建设和维修改造支出</v>
      </c>
      <c r="C49" s="61">
        <v>500000</v>
      </c>
      <c r="D49" s="61">
        <v>500000</v>
      </c>
      <c r="E49" s="61"/>
      <c r="F49" s="61">
        <v>500000</v>
      </c>
      <c r="G49" s="61"/>
      <c r="H49" s="61"/>
      <c r="I49" s="61"/>
      <c r="J49" s="61"/>
      <c r="K49" s="61"/>
      <c r="L49" s="61"/>
      <c r="M49" s="61"/>
      <c r="N49" s="61"/>
      <c r="O49" s="61"/>
    </row>
    <row r="50" ht="22.5" customHeight="1" spans="1:15">
      <c r="A50" s="273" t="s">
        <v>136</v>
      </c>
      <c r="B50" s="273" t="s">
        <v>85</v>
      </c>
      <c r="C50" s="61">
        <v>4500000</v>
      </c>
      <c r="D50" s="61">
        <v>4500000</v>
      </c>
      <c r="E50" s="61"/>
      <c r="F50" s="61">
        <v>4500000</v>
      </c>
      <c r="G50" s="61"/>
      <c r="H50" s="61"/>
      <c r="I50" s="61"/>
      <c r="J50" s="61"/>
      <c r="K50" s="61"/>
      <c r="L50" s="61"/>
      <c r="M50" s="61"/>
      <c r="N50" s="61"/>
      <c r="O50" s="61"/>
    </row>
    <row r="51" ht="22.5" customHeight="1" spans="1:15">
      <c r="A51" s="273" t="s">
        <v>137</v>
      </c>
      <c r="B51" s="273" t="str">
        <f>"  "&amp;"其他支出"</f>
        <v>  其他支出</v>
      </c>
      <c r="C51" s="61">
        <v>4500000</v>
      </c>
      <c r="D51" s="61">
        <v>4500000</v>
      </c>
      <c r="E51" s="61"/>
      <c r="F51" s="61">
        <v>4500000</v>
      </c>
      <c r="G51" s="61"/>
      <c r="H51" s="61"/>
      <c r="I51" s="61"/>
      <c r="J51" s="61"/>
      <c r="K51" s="61"/>
      <c r="L51" s="61"/>
      <c r="M51" s="61"/>
      <c r="N51" s="61"/>
      <c r="O51" s="61"/>
    </row>
    <row r="52" ht="22.5" customHeight="1" spans="1:15">
      <c r="A52" s="273" t="s">
        <v>138</v>
      </c>
      <c r="B52" s="273" t="str">
        <f>"    "&amp;"其他支出"</f>
        <v>    其他支出</v>
      </c>
      <c r="C52" s="61">
        <v>4500000</v>
      </c>
      <c r="D52" s="61">
        <v>4500000</v>
      </c>
      <c r="E52" s="61"/>
      <c r="F52" s="61">
        <v>4500000</v>
      </c>
      <c r="G52" s="61"/>
      <c r="H52" s="61"/>
      <c r="I52" s="61"/>
      <c r="J52" s="61"/>
      <c r="K52" s="61"/>
      <c r="L52" s="61"/>
      <c r="M52" s="61"/>
      <c r="N52" s="61"/>
      <c r="O52" s="61"/>
    </row>
    <row r="53" ht="22.5" customHeight="1" spans="1:15">
      <c r="A53" s="114" t="s">
        <v>139</v>
      </c>
      <c r="B53" s="287" t="s">
        <v>139</v>
      </c>
      <c r="C53" s="185">
        <v>106234509.57</v>
      </c>
      <c r="D53" s="61">
        <v>106234509.57</v>
      </c>
      <c r="E53" s="185">
        <v>22985803.57</v>
      </c>
      <c r="F53" s="185">
        <v>83248706</v>
      </c>
      <c r="G53" s="185"/>
      <c r="H53" s="61"/>
      <c r="I53" s="185"/>
      <c r="J53" s="61"/>
      <c r="K53" s="185"/>
      <c r="L53" s="185"/>
      <c r="M53" s="185"/>
      <c r="N53" s="185"/>
      <c r="O53" s="185"/>
    </row>
  </sheetData>
  <mergeCells count="11">
    <mergeCell ref="A2:O2"/>
    <mergeCell ref="A3:L3"/>
    <mergeCell ref="D4:F4"/>
    <mergeCell ref="J4:O4"/>
    <mergeCell ref="A53:B5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topLeftCell="A36" workbookViewId="0">
      <selection activeCell="A26" sqref="A26"/>
    </sheetView>
  </sheetViews>
  <sheetFormatPr defaultColWidth="10.7" defaultRowHeight="14.25" customHeight="1" outlineLevelCol="3"/>
  <cols>
    <col min="1" max="1" width="45.85" customWidth="1"/>
    <col min="2" max="2" width="36" customWidth="1"/>
    <col min="3" max="3" width="41.85" customWidth="1"/>
    <col min="4" max="4" width="34.85" customWidth="1"/>
  </cols>
  <sheetData>
    <row r="1" ht="19.5" customHeight="1" spans="4:4">
      <c r="D1" s="118" t="s">
        <v>140</v>
      </c>
    </row>
    <row r="2" ht="36" customHeight="1" spans="1:4">
      <c r="A2" s="86" t="s">
        <v>141</v>
      </c>
      <c r="B2" s="271"/>
      <c r="C2" s="271"/>
      <c r="D2" s="271"/>
    </row>
    <row r="3" ht="24" customHeight="1" spans="1:4">
      <c r="A3" s="88" t="str">
        <f>"单位名称："&amp;"香格里拉市住房和城乡建设局"</f>
        <v>单位名称：香格里拉市住房和城乡建设局</v>
      </c>
      <c r="B3" s="272"/>
      <c r="C3" s="272"/>
      <c r="D3" s="195" t="s">
        <v>2</v>
      </c>
    </row>
    <row r="4" ht="19.5" customHeight="1" spans="1:4">
      <c r="A4" s="94" t="s">
        <v>3</v>
      </c>
      <c r="B4" s="96"/>
      <c r="C4" s="94" t="s">
        <v>4</v>
      </c>
      <c r="D4" s="96"/>
    </row>
    <row r="5" ht="21.75" customHeight="1" spans="1:4">
      <c r="A5" s="109" t="s">
        <v>5</v>
      </c>
      <c r="B5" s="203" t="s">
        <v>6</v>
      </c>
      <c r="C5" s="109" t="s">
        <v>142</v>
      </c>
      <c r="D5" s="203" t="s">
        <v>6</v>
      </c>
    </row>
    <row r="6" ht="17.25" customHeight="1" spans="1:4">
      <c r="A6" s="111"/>
      <c r="B6" s="100"/>
      <c r="C6" s="111"/>
      <c r="D6" s="100"/>
    </row>
    <row r="7" ht="22.5" customHeight="1" spans="1:4">
      <c r="A7" s="273" t="s">
        <v>143</v>
      </c>
      <c r="B7" s="274">
        <v>106234509.57</v>
      </c>
      <c r="C7" s="275" t="s">
        <v>144</v>
      </c>
      <c r="D7" s="185">
        <v>106234509.57</v>
      </c>
    </row>
    <row r="8" ht="22.5" customHeight="1" spans="1:4">
      <c r="A8" s="276" t="s">
        <v>145</v>
      </c>
      <c r="B8" s="274">
        <v>106234509.57</v>
      </c>
      <c r="C8" s="275" t="s">
        <v>146</v>
      </c>
      <c r="D8" s="185">
        <v>912500</v>
      </c>
    </row>
    <row r="9" ht="22.5" customHeight="1" spans="1:4">
      <c r="A9" s="276" t="s">
        <v>147</v>
      </c>
      <c r="B9" s="277"/>
      <c r="C9" s="275" t="s">
        <v>148</v>
      </c>
      <c r="D9" s="185"/>
    </row>
    <row r="10" ht="22.5" customHeight="1" spans="1:4">
      <c r="A10" s="276" t="s">
        <v>149</v>
      </c>
      <c r="B10" s="277"/>
      <c r="C10" s="275" t="s">
        <v>150</v>
      </c>
      <c r="D10" s="185"/>
    </row>
    <row r="11" ht="22.5" customHeight="1" spans="1:4">
      <c r="A11" s="276" t="s">
        <v>151</v>
      </c>
      <c r="B11" s="273"/>
      <c r="C11" s="275" t="s">
        <v>152</v>
      </c>
      <c r="D11" s="185"/>
    </row>
    <row r="12" ht="22.5" customHeight="1" spans="1:4">
      <c r="A12" s="276" t="s">
        <v>145</v>
      </c>
      <c r="B12" s="273"/>
      <c r="C12" s="275" t="s">
        <v>153</v>
      </c>
      <c r="D12" s="185"/>
    </row>
    <row r="13" ht="22.5" customHeight="1" spans="1:4">
      <c r="A13" s="276" t="s">
        <v>147</v>
      </c>
      <c r="B13" s="276"/>
      <c r="C13" s="275" t="s">
        <v>154</v>
      </c>
      <c r="D13" s="185"/>
    </row>
    <row r="14" ht="22.5" customHeight="1" spans="1:4">
      <c r="A14" s="276" t="s">
        <v>149</v>
      </c>
      <c r="B14" s="276"/>
      <c r="C14" s="275" t="s">
        <v>155</v>
      </c>
      <c r="D14" s="185"/>
    </row>
    <row r="15" ht="22.5" customHeight="1" spans="1:4">
      <c r="A15" s="276"/>
      <c r="B15" s="276"/>
      <c r="C15" s="275" t="s">
        <v>156</v>
      </c>
      <c r="D15" s="185">
        <v>2325173.57</v>
      </c>
    </row>
    <row r="16" ht="22.5" customHeight="1" spans="1:4">
      <c r="A16" s="276"/>
      <c r="B16" s="273"/>
      <c r="C16" s="275" t="s">
        <v>157</v>
      </c>
      <c r="D16" s="185">
        <v>1960488.91</v>
      </c>
    </row>
    <row r="17" ht="22.5" customHeight="1" spans="1:4">
      <c r="A17" s="278"/>
      <c r="B17" s="279"/>
      <c r="C17" s="275" t="s">
        <v>158</v>
      </c>
      <c r="D17" s="185">
        <v>990000</v>
      </c>
    </row>
    <row r="18" ht="22.5" customHeight="1" spans="1:4">
      <c r="A18" s="278"/>
      <c r="B18" s="279"/>
      <c r="C18" s="275" t="s">
        <v>159</v>
      </c>
      <c r="D18" s="185">
        <v>91266453.39</v>
      </c>
    </row>
    <row r="19" ht="22.5" customHeight="1" spans="1:4">
      <c r="A19" s="220"/>
      <c r="B19" s="220"/>
      <c r="C19" s="275" t="s">
        <v>160</v>
      </c>
      <c r="D19" s="185"/>
    </row>
    <row r="20" ht="22.5" customHeight="1" spans="1:4">
      <c r="A20" s="220"/>
      <c r="B20" s="220"/>
      <c r="C20" s="275" t="s">
        <v>161</v>
      </c>
      <c r="D20" s="185">
        <v>20000</v>
      </c>
    </row>
    <row r="21" ht="22.5" customHeight="1" spans="1:4">
      <c r="A21" s="220"/>
      <c r="B21" s="220"/>
      <c r="C21" s="275" t="s">
        <v>162</v>
      </c>
      <c r="D21" s="185"/>
    </row>
    <row r="22" ht="22.5" customHeight="1" spans="1:4">
      <c r="A22" s="220"/>
      <c r="B22" s="220"/>
      <c r="C22" s="275" t="s">
        <v>163</v>
      </c>
      <c r="D22" s="185"/>
    </row>
    <row r="23" ht="22.5" customHeight="1" spans="1:4">
      <c r="A23" s="220"/>
      <c r="B23" s="220"/>
      <c r="C23" s="275" t="s">
        <v>164</v>
      </c>
      <c r="D23" s="185"/>
    </row>
    <row r="24" ht="22.5" customHeight="1" spans="1:4">
      <c r="A24" s="220"/>
      <c r="B24" s="220"/>
      <c r="C24" s="275" t="s">
        <v>165</v>
      </c>
      <c r="D24" s="185"/>
    </row>
    <row r="25" ht="22.5" customHeight="1" spans="1:4">
      <c r="A25" s="220"/>
      <c r="B25" s="220"/>
      <c r="C25" s="275" t="s">
        <v>166</v>
      </c>
      <c r="D25" s="185"/>
    </row>
    <row r="26" ht="22.5" customHeight="1" spans="1:4">
      <c r="A26" s="220"/>
      <c r="B26" s="220"/>
      <c r="C26" s="275" t="s">
        <v>167</v>
      </c>
      <c r="D26" s="185">
        <v>4259893.7</v>
      </c>
    </row>
    <row r="27" ht="22.5" customHeight="1" spans="1:4">
      <c r="A27" s="220"/>
      <c r="B27" s="220"/>
      <c r="C27" s="275" t="s">
        <v>168</v>
      </c>
      <c r="D27" s="185"/>
    </row>
    <row r="28" ht="22.5" customHeight="1" spans="1:4">
      <c r="A28" s="220"/>
      <c r="B28" s="220"/>
      <c r="C28" s="275" t="s">
        <v>169</v>
      </c>
      <c r="D28" s="185"/>
    </row>
    <row r="29" ht="22.5" customHeight="1" spans="1:4">
      <c r="A29" s="220"/>
      <c r="B29" s="220"/>
      <c r="C29" s="275" t="s">
        <v>170</v>
      </c>
      <c r="D29" s="185"/>
    </row>
    <row r="30" ht="22.5" customHeight="1" spans="1:4">
      <c r="A30" s="220"/>
      <c r="B30" s="220"/>
      <c r="C30" s="275" t="s">
        <v>171</v>
      </c>
      <c r="D30" s="185"/>
    </row>
    <row r="31" ht="22.5" customHeight="1" spans="1:4">
      <c r="A31" s="280"/>
      <c r="B31" s="279"/>
      <c r="C31" s="275" t="s">
        <v>172</v>
      </c>
      <c r="D31" s="185">
        <v>4500000</v>
      </c>
    </row>
    <row r="32" ht="22.5" customHeight="1" spans="1:4">
      <c r="A32" s="280"/>
      <c r="B32" s="279"/>
      <c r="C32" s="275" t="s">
        <v>173</v>
      </c>
      <c r="D32" s="185"/>
    </row>
    <row r="33" ht="22.5" customHeight="1" spans="1:4">
      <c r="A33" s="280"/>
      <c r="B33" s="279"/>
      <c r="C33" s="275" t="s">
        <v>174</v>
      </c>
      <c r="D33" s="185"/>
    </row>
    <row r="34" ht="22.5" customHeight="1" spans="1:4">
      <c r="A34" s="280"/>
      <c r="B34" s="279"/>
      <c r="C34" s="278" t="s">
        <v>175</v>
      </c>
      <c r="D34" s="279"/>
    </row>
    <row r="35" ht="22.5" customHeight="1" spans="1:4">
      <c r="A35" s="281" t="s">
        <v>176</v>
      </c>
      <c r="B35" s="282">
        <v>106234509.57</v>
      </c>
      <c r="C35" s="280" t="s">
        <v>52</v>
      </c>
      <c r="D35" s="282">
        <v>106234509.57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2"/>
  <sheetViews>
    <sheetView showZeros="0" topLeftCell="B1" workbookViewId="0">
      <selection activeCell="F52" sqref="F52"/>
    </sheetView>
  </sheetViews>
  <sheetFormatPr defaultColWidth="10.7"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22"/>
      <c r="F1" s="139"/>
      <c r="G1" s="118" t="s">
        <v>177</v>
      </c>
    </row>
    <row r="2" ht="39" customHeight="1" spans="1:7">
      <c r="A2" s="86" t="s">
        <v>178</v>
      </c>
      <c r="B2" s="202"/>
      <c r="C2" s="202"/>
      <c r="D2" s="202"/>
      <c r="E2" s="202"/>
      <c r="F2" s="202"/>
      <c r="G2" s="202"/>
    </row>
    <row r="3" ht="18" customHeight="1" spans="1:7">
      <c r="A3" s="88" t="str">
        <f>"单位名称："&amp;"香格里拉市住房和城乡建设局"</f>
        <v>单位名称：香格里拉市住房和城乡建设局</v>
      </c>
      <c r="B3" s="258"/>
      <c r="C3" s="247"/>
      <c r="D3" s="247"/>
      <c r="E3" s="247"/>
      <c r="F3" s="198"/>
      <c r="G3" s="195" t="s">
        <v>2</v>
      </c>
    </row>
    <row r="4" ht="20.25" customHeight="1" spans="1:7">
      <c r="A4" s="259" t="s">
        <v>179</v>
      </c>
      <c r="B4" s="260"/>
      <c r="C4" s="203" t="s">
        <v>57</v>
      </c>
      <c r="D4" s="235" t="s">
        <v>77</v>
      </c>
      <c r="E4" s="95"/>
      <c r="F4" s="96"/>
      <c r="G4" s="227" t="s">
        <v>78</v>
      </c>
    </row>
    <row r="5" ht="20.25" customHeight="1" spans="1:7">
      <c r="A5" s="261" t="s">
        <v>75</v>
      </c>
      <c r="B5" s="261" t="s">
        <v>76</v>
      </c>
      <c r="C5" s="111"/>
      <c r="D5" s="262" t="s">
        <v>59</v>
      </c>
      <c r="E5" s="262" t="s">
        <v>180</v>
      </c>
      <c r="F5" s="262" t="s">
        <v>181</v>
      </c>
      <c r="G5" s="188"/>
    </row>
    <row r="6" ht="19.5" customHeight="1" spans="1:7">
      <c r="A6" s="261" t="s">
        <v>182</v>
      </c>
      <c r="B6" s="261" t="s">
        <v>183</v>
      </c>
      <c r="C6" s="261" t="s">
        <v>184</v>
      </c>
      <c r="D6" s="262">
        <v>4</v>
      </c>
      <c r="E6" s="263" t="s">
        <v>185</v>
      </c>
      <c r="F6" s="263" t="s">
        <v>186</v>
      </c>
      <c r="G6" s="261" t="s">
        <v>187</v>
      </c>
    </row>
    <row r="7" ht="22.5" customHeight="1" spans="1:7">
      <c r="A7" s="218" t="s">
        <v>86</v>
      </c>
      <c r="B7" s="218" t="s">
        <v>87</v>
      </c>
      <c r="C7" s="264">
        <v>912500</v>
      </c>
      <c r="D7" s="264"/>
      <c r="E7" s="264"/>
      <c r="F7" s="264"/>
      <c r="G7" s="264">
        <v>912500</v>
      </c>
    </row>
    <row r="8" ht="22.5" customHeight="1" spans="1:7">
      <c r="A8" s="265" t="s">
        <v>88</v>
      </c>
      <c r="B8" s="265" t="s">
        <v>188</v>
      </c>
      <c r="C8" s="264">
        <v>892500</v>
      </c>
      <c r="D8" s="264"/>
      <c r="E8" s="264"/>
      <c r="F8" s="264"/>
      <c r="G8" s="264">
        <v>892500</v>
      </c>
    </row>
    <row r="9" ht="22.5" customHeight="1" spans="1:7">
      <c r="A9" s="266" t="s">
        <v>89</v>
      </c>
      <c r="B9" s="266" t="s">
        <v>189</v>
      </c>
      <c r="C9" s="264">
        <v>892500</v>
      </c>
      <c r="D9" s="264"/>
      <c r="E9" s="264"/>
      <c r="F9" s="264"/>
      <c r="G9" s="264">
        <v>892500</v>
      </c>
    </row>
    <row r="10" ht="22.5" customHeight="1" spans="1:7">
      <c r="A10" s="265" t="s">
        <v>90</v>
      </c>
      <c r="B10" s="265" t="s">
        <v>190</v>
      </c>
      <c r="C10" s="264">
        <v>20000</v>
      </c>
      <c r="D10" s="264"/>
      <c r="E10" s="264"/>
      <c r="F10" s="264"/>
      <c r="G10" s="264">
        <v>20000</v>
      </c>
    </row>
    <row r="11" ht="22.5" customHeight="1" spans="1:7">
      <c r="A11" s="266" t="s">
        <v>91</v>
      </c>
      <c r="B11" s="266" t="s">
        <v>189</v>
      </c>
      <c r="C11" s="264">
        <v>20000</v>
      </c>
      <c r="D11" s="264"/>
      <c r="E11" s="264"/>
      <c r="F11" s="264"/>
      <c r="G11" s="264">
        <v>20000</v>
      </c>
    </row>
    <row r="12" ht="22.5" customHeight="1" spans="1:7">
      <c r="A12" s="218" t="s">
        <v>92</v>
      </c>
      <c r="B12" s="218" t="s">
        <v>93</v>
      </c>
      <c r="C12" s="264">
        <v>2325173.57</v>
      </c>
      <c r="D12" s="264">
        <v>2325173.57</v>
      </c>
      <c r="E12" s="264">
        <v>2301473.57</v>
      </c>
      <c r="F12" s="264">
        <v>23700</v>
      </c>
      <c r="G12" s="264"/>
    </row>
    <row r="13" ht="22.5" customHeight="1" spans="1:7">
      <c r="A13" s="265" t="s">
        <v>94</v>
      </c>
      <c r="B13" s="265" t="s">
        <v>191</v>
      </c>
      <c r="C13" s="264">
        <v>2297069.57</v>
      </c>
      <c r="D13" s="264">
        <v>2297069.57</v>
      </c>
      <c r="E13" s="264">
        <v>2273369.57</v>
      </c>
      <c r="F13" s="264">
        <v>23700</v>
      </c>
      <c r="G13" s="264"/>
    </row>
    <row r="14" ht="22.5" customHeight="1" spans="1:7">
      <c r="A14" s="266" t="s">
        <v>95</v>
      </c>
      <c r="B14" s="266" t="s">
        <v>192</v>
      </c>
      <c r="C14" s="264">
        <v>2233869.57</v>
      </c>
      <c r="D14" s="264">
        <v>2233869.57</v>
      </c>
      <c r="E14" s="264">
        <v>2233869.57</v>
      </c>
      <c r="F14" s="264"/>
      <c r="G14" s="264"/>
    </row>
    <row r="15" ht="22.5" customHeight="1" spans="1:7">
      <c r="A15" s="266" t="s">
        <v>97</v>
      </c>
      <c r="B15" s="266" t="s">
        <v>193</v>
      </c>
      <c r="C15" s="264">
        <v>63200</v>
      </c>
      <c r="D15" s="264">
        <v>63200</v>
      </c>
      <c r="E15" s="264">
        <v>39500</v>
      </c>
      <c r="F15" s="264">
        <v>23700</v>
      </c>
      <c r="G15" s="264"/>
    </row>
    <row r="16" ht="22.5" customHeight="1" spans="1:7">
      <c r="A16" s="265" t="s">
        <v>98</v>
      </c>
      <c r="B16" s="265" t="s">
        <v>194</v>
      </c>
      <c r="C16" s="264">
        <v>28104</v>
      </c>
      <c r="D16" s="264">
        <v>28104</v>
      </c>
      <c r="E16" s="264">
        <v>28104</v>
      </c>
      <c r="F16" s="264"/>
      <c r="G16" s="264"/>
    </row>
    <row r="17" ht="22.5" customHeight="1" spans="1:7">
      <c r="A17" s="266" t="s">
        <v>99</v>
      </c>
      <c r="B17" s="266" t="s">
        <v>195</v>
      </c>
      <c r="C17" s="264">
        <v>28104</v>
      </c>
      <c r="D17" s="264">
        <v>28104</v>
      </c>
      <c r="E17" s="264">
        <v>28104</v>
      </c>
      <c r="F17" s="264"/>
      <c r="G17" s="264"/>
    </row>
    <row r="18" ht="22.5" customHeight="1" spans="1:7">
      <c r="A18" s="218" t="s">
        <v>100</v>
      </c>
      <c r="B18" s="218" t="s">
        <v>101</v>
      </c>
      <c r="C18" s="264">
        <v>1960488.91</v>
      </c>
      <c r="D18" s="264">
        <v>1960488.91</v>
      </c>
      <c r="E18" s="264">
        <v>1960488.91</v>
      </c>
      <c r="F18" s="264"/>
      <c r="G18" s="264"/>
    </row>
    <row r="19" ht="22.5" customHeight="1" spans="1:7">
      <c r="A19" s="265" t="s">
        <v>102</v>
      </c>
      <c r="B19" s="265" t="s">
        <v>196</v>
      </c>
      <c r="C19" s="264">
        <v>1960488.91</v>
      </c>
      <c r="D19" s="264">
        <v>1960488.91</v>
      </c>
      <c r="E19" s="264">
        <v>1960488.91</v>
      </c>
      <c r="F19" s="264"/>
      <c r="G19" s="264"/>
    </row>
    <row r="20" ht="22.5" customHeight="1" spans="1:7">
      <c r="A20" s="266" t="s">
        <v>103</v>
      </c>
      <c r="B20" s="266" t="s">
        <v>197</v>
      </c>
      <c r="C20" s="264">
        <v>83011.5</v>
      </c>
      <c r="D20" s="264">
        <v>83011.5</v>
      </c>
      <c r="E20" s="264">
        <v>83011.5</v>
      </c>
      <c r="F20" s="264"/>
      <c r="G20" s="264"/>
    </row>
    <row r="21" ht="22.5" customHeight="1" spans="1:7">
      <c r="A21" s="266" t="s">
        <v>104</v>
      </c>
      <c r="B21" s="266" t="s">
        <v>198</v>
      </c>
      <c r="C21" s="264">
        <v>942569.46</v>
      </c>
      <c r="D21" s="264">
        <v>942569.46</v>
      </c>
      <c r="E21" s="264">
        <v>942569.46</v>
      </c>
      <c r="F21" s="264"/>
      <c r="G21" s="264"/>
    </row>
    <row r="22" ht="22.5" customHeight="1" spans="1:7">
      <c r="A22" s="266" t="s">
        <v>105</v>
      </c>
      <c r="B22" s="266" t="s">
        <v>199</v>
      </c>
      <c r="C22" s="264">
        <v>884352.58</v>
      </c>
      <c r="D22" s="264">
        <v>884352.58</v>
      </c>
      <c r="E22" s="264">
        <v>884352.58</v>
      </c>
      <c r="F22" s="264"/>
      <c r="G22" s="264"/>
    </row>
    <row r="23" ht="22.5" customHeight="1" spans="1:7">
      <c r="A23" s="266" t="s">
        <v>106</v>
      </c>
      <c r="B23" s="266" t="s">
        <v>200</v>
      </c>
      <c r="C23" s="264">
        <v>50555.37</v>
      </c>
      <c r="D23" s="264">
        <v>50555.37</v>
      </c>
      <c r="E23" s="264">
        <v>50555.37</v>
      </c>
      <c r="F23" s="264"/>
      <c r="G23" s="264"/>
    </row>
    <row r="24" ht="22.5" customHeight="1" spans="1:7">
      <c r="A24" s="218" t="s">
        <v>107</v>
      </c>
      <c r="B24" s="218" t="s">
        <v>108</v>
      </c>
      <c r="C24" s="264">
        <v>990000</v>
      </c>
      <c r="D24" s="264"/>
      <c r="E24" s="264"/>
      <c r="F24" s="264"/>
      <c r="G24" s="264">
        <v>990000</v>
      </c>
    </row>
    <row r="25" ht="22.5" customHeight="1" spans="1:7">
      <c r="A25" s="265" t="s">
        <v>109</v>
      </c>
      <c r="B25" s="265" t="s">
        <v>201</v>
      </c>
      <c r="C25" s="264">
        <v>990000</v>
      </c>
      <c r="D25" s="264"/>
      <c r="E25" s="264"/>
      <c r="F25" s="264"/>
      <c r="G25" s="264">
        <v>990000</v>
      </c>
    </row>
    <row r="26" ht="22.5" customHeight="1" spans="1:7">
      <c r="A26" s="266" t="s">
        <v>110</v>
      </c>
      <c r="B26" s="266" t="s">
        <v>202</v>
      </c>
      <c r="C26" s="264">
        <v>990000</v>
      </c>
      <c r="D26" s="264"/>
      <c r="E26" s="264"/>
      <c r="F26" s="264"/>
      <c r="G26" s="264">
        <v>990000</v>
      </c>
    </row>
    <row r="27" ht="22.5" customHeight="1" spans="1:7">
      <c r="A27" s="218" t="s">
        <v>111</v>
      </c>
      <c r="B27" s="218" t="s">
        <v>112</v>
      </c>
      <c r="C27" s="264">
        <v>91266453.39</v>
      </c>
      <c r="D27" s="264">
        <v>16940247.39</v>
      </c>
      <c r="E27" s="264">
        <v>16118123.13</v>
      </c>
      <c r="F27" s="264">
        <v>822124.26</v>
      </c>
      <c r="G27" s="264">
        <v>74326206</v>
      </c>
    </row>
    <row r="28" ht="22.5" customHeight="1" spans="1:7">
      <c r="A28" s="265" t="s">
        <v>113</v>
      </c>
      <c r="B28" s="265" t="s">
        <v>203</v>
      </c>
      <c r="C28" s="264">
        <v>21747947.39</v>
      </c>
      <c r="D28" s="264">
        <v>16940247.39</v>
      </c>
      <c r="E28" s="264">
        <v>16118123.13</v>
      </c>
      <c r="F28" s="264">
        <v>822124.26</v>
      </c>
      <c r="G28" s="264">
        <v>4807700</v>
      </c>
    </row>
    <row r="29" ht="22.5" customHeight="1" spans="1:7">
      <c r="A29" s="266" t="s">
        <v>114</v>
      </c>
      <c r="B29" s="266" t="s">
        <v>189</v>
      </c>
      <c r="C29" s="264">
        <v>20547947.39</v>
      </c>
      <c r="D29" s="264">
        <v>16940247.39</v>
      </c>
      <c r="E29" s="264">
        <v>16118123.13</v>
      </c>
      <c r="F29" s="264">
        <v>822124.26</v>
      </c>
      <c r="G29" s="264">
        <v>3607700</v>
      </c>
    </row>
    <row r="30" ht="22.5" customHeight="1" spans="1:7">
      <c r="A30" s="266" t="s">
        <v>115</v>
      </c>
      <c r="B30" s="266" t="s">
        <v>204</v>
      </c>
      <c r="C30" s="264">
        <v>1200000</v>
      </c>
      <c r="D30" s="264"/>
      <c r="E30" s="264"/>
      <c r="F30" s="264"/>
      <c r="G30" s="264">
        <v>1200000</v>
      </c>
    </row>
    <row r="31" ht="22.5" customHeight="1" spans="1:7">
      <c r="A31" s="265" t="s">
        <v>116</v>
      </c>
      <c r="B31" s="265" t="s">
        <v>205</v>
      </c>
      <c r="C31" s="264">
        <v>15000000</v>
      </c>
      <c r="D31" s="264"/>
      <c r="E31" s="264"/>
      <c r="F31" s="264"/>
      <c r="G31" s="264">
        <v>15000000</v>
      </c>
    </row>
    <row r="32" ht="22.5" customHeight="1" spans="1:7">
      <c r="A32" s="266" t="s">
        <v>117</v>
      </c>
      <c r="B32" s="266" t="s">
        <v>205</v>
      </c>
      <c r="C32" s="264">
        <v>15000000</v>
      </c>
      <c r="D32" s="264"/>
      <c r="E32" s="264"/>
      <c r="F32" s="264"/>
      <c r="G32" s="264">
        <v>15000000</v>
      </c>
    </row>
    <row r="33" ht="22.5" customHeight="1" spans="1:7">
      <c r="A33" s="265" t="s">
        <v>118</v>
      </c>
      <c r="B33" s="265" t="s">
        <v>206</v>
      </c>
      <c r="C33" s="264">
        <v>8000000</v>
      </c>
      <c r="D33" s="264"/>
      <c r="E33" s="264"/>
      <c r="F33" s="264"/>
      <c r="G33" s="264">
        <v>8000000</v>
      </c>
    </row>
    <row r="34" ht="22.5" customHeight="1" spans="1:7">
      <c r="A34" s="266" t="s">
        <v>119</v>
      </c>
      <c r="B34" s="266" t="s">
        <v>207</v>
      </c>
      <c r="C34" s="264">
        <v>8000000</v>
      </c>
      <c r="D34" s="264"/>
      <c r="E34" s="264"/>
      <c r="F34" s="264"/>
      <c r="G34" s="264">
        <v>8000000</v>
      </c>
    </row>
    <row r="35" ht="22.5" customHeight="1" spans="1:7">
      <c r="A35" s="265" t="s">
        <v>120</v>
      </c>
      <c r="B35" s="265" t="s">
        <v>208</v>
      </c>
      <c r="C35" s="264">
        <v>30551006</v>
      </c>
      <c r="D35" s="264"/>
      <c r="E35" s="264"/>
      <c r="F35" s="264"/>
      <c r="G35" s="264">
        <v>30551006</v>
      </c>
    </row>
    <row r="36" ht="22.5" customHeight="1" spans="1:7">
      <c r="A36" s="266" t="s">
        <v>121</v>
      </c>
      <c r="B36" s="266" t="s">
        <v>208</v>
      </c>
      <c r="C36" s="264">
        <v>30551006</v>
      </c>
      <c r="D36" s="264"/>
      <c r="E36" s="264"/>
      <c r="F36" s="264"/>
      <c r="G36" s="264">
        <v>30551006</v>
      </c>
    </row>
    <row r="37" ht="22.5" customHeight="1" spans="1:7">
      <c r="A37" s="265" t="s">
        <v>122</v>
      </c>
      <c r="B37" s="265" t="s">
        <v>209</v>
      </c>
      <c r="C37" s="264">
        <v>15967500</v>
      </c>
      <c r="D37" s="264"/>
      <c r="E37" s="264"/>
      <c r="F37" s="264"/>
      <c r="G37" s="264">
        <v>15967500</v>
      </c>
    </row>
    <row r="38" ht="22.5" customHeight="1" spans="1:7">
      <c r="A38" s="266" t="s">
        <v>123</v>
      </c>
      <c r="B38" s="266" t="s">
        <v>209</v>
      </c>
      <c r="C38" s="264">
        <v>15967500</v>
      </c>
      <c r="D38" s="264"/>
      <c r="E38" s="264"/>
      <c r="F38" s="264"/>
      <c r="G38" s="264">
        <v>15967500</v>
      </c>
    </row>
    <row r="39" ht="22.5" customHeight="1" spans="1:7">
      <c r="A39" s="218" t="s">
        <v>124</v>
      </c>
      <c r="B39" s="218" t="s">
        <v>125</v>
      </c>
      <c r="C39" s="264">
        <v>20000</v>
      </c>
      <c r="D39" s="264"/>
      <c r="E39" s="264"/>
      <c r="F39" s="264"/>
      <c r="G39" s="264">
        <v>20000</v>
      </c>
    </row>
    <row r="40" ht="22.5" customHeight="1" spans="1:7">
      <c r="A40" s="265" t="s">
        <v>126</v>
      </c>
      <c r="B40" s="265" t="s">
        <v>210</v>
      </c>
      <c r="C40" s="264">
        <v>20000</v>
      </c>
      <c r="D40" s="264"/>
      <c r="E40" s="264"/>
      <c r="F40" s="264"/>
      <c r="G40" s="264">
        <v>20000</v>
      </c>
    </row>
    <row r="41" ht="22.5" customHeight="1" spans="1:7">
      <c r="A41" s="266" t="s">
        <v>127</v>
      </c>
      <c r="B41" s="266" t="s">
        <v>210</v>
      </c>
      <c r="C41" s="264">
        <v>20000</v>
      </c>
      <c r="D41" s="264"/>
      <c r="E41" s="264"/>
      <c r="F41" s="264"/>
      <c r="G41" s="264">
        <v>20000</v>
      </c>
    </row>
    <row r="42" ht="22.5" customHeight="1" spans="1:7">
      <c r="A42" s="218" t="s">
        <v>128</v>
      </c>
      <c r="B42" s="218" t="s">
        <v>129</v>
      </c>
      <c r="C42" s="264">
        <v>4259893.7</v>
      </c>
      <c r="D42" s="264">
        <v>1759893.7</v>
      </c>
      <c r="E42" s="264">
        <v>1759893.7</v>
      </c>
      <c r="F42" s="264"/>
      <c r="G42" s="264">
        <v>2500000</v>
      </c>
    </row>
    <row r="43" ht="22.5" customHeight="1" spans="1:7">
      <c r="A43" s="265" t="s">
        <v>130</v>
      </c>
      <c r="B43" s="265" t="s">
        <v>211</v>
      </c>
      <c r="C43" s="264">
        <v>2000000</v>
      </c>
      <c r="D43" s="264"/>
      <c r="E43" s="264"/>
      <c r="F43" s="264"/>
      <c r="G43" s="264">
        <v>2000000</v>
      </c>
    </row>
    <row r="44" ht="22.5" customHeight="1" spans="1:7">
      <c r="A44" s="266" t="s">
        <v>131</v>
      </c>
      <c r="B44" s="266" t="s">
        <v>212</v>
      </c>
      <c r="C44" s="264">
        <v>2000000</v>
      </c>
      <c r="D44" s="264"/>
      <c r="E44" s="264"/>
      <c r="F44" s="264"/>
      <c r="G44" s="264">
        <v>2000000</v>
      </c>
    </row>
    <row r="45" ht="22.5" customHeight="1" spans="1:7">
      <c r="A45" s="265" t="s">
        <v>132</v>
      </c>
      <c r="B45" s="265" t="s">
        <v>213</v>
      </c>
      <c r="C45" s="264">
        <v>1759893.7</v>
      </c>
      <c r="D45" s="264">
        <v>1759893.7</v>
      </c>
      <c r="E45" s="264">
        <v>1759893.7</v>
      </c>
      <c r="F45" s="264"/>
      <c r="G45" s="264"/>
    </row>
    <row r="46" ht="22.5" customHeight="1" spans="1:7">
      <c r="A46" s="266" t="s">
        <v>133</v>
      </c>
      <c r="B46" s="266" t="s">
        <v>214</v>
      </c>
      <c r="C46" s="264">
        <v>1759893.7</v>
      </c>
      <c r="D46" s="264">
        <v>1759893.7</v>
      </c>
      <c r="E46" s="264">
        <v>1759893.7</v>
      </c>
      <c r="F46" s="264"/>
      <c r="G46" s="264"/>
    </row>
    <row r="47" ht="22.5" customHeight="1" spans="1:7">
      <c r="A47" s="265" t="s">
        <v>134</v>
      </c>
      <c r="B47" s="265" t="s">
        <v>215</v>
      </c>
      <c r="C47" s="264">
        <v>500000</v>
      </c>
      <c r="D47" s="264"/>
      <c r="E47" s="264"/>
      <c r="F47" s="264"/>
      <c r="G47" s="264">
        <v>500000</v>
      </c>
    </row>
    <row r="48" ht="22.5" customHeight="1" spans="1:7">
      <c r="A48" s="266" t="s">
        <v>135</v>
      </c>
      <c r="B48" s="266" t="s">
        <v>216</v>
      </c>
      <c r="C48" s="264">
        <v>500000</v>
      </c>
      <c r="D48" s="264"/>
      <c r="E48" s="264"/>
      <c r="F48" s="264"/>
      <c r="G48" s="264">
        <v>500000</v>
      </c>
    </row>
    <row r="49" ht="22.5" customHeight="1" spans="1:7">
      <c r="A49" s="218" t="s">
        <v>136</v>
      </c>
      <c r="B49" s="218" t="s">
        <v>85</v>
      </c>
      <c r="C49" s="264">
        <v>4500000</v>
      </c>
      <c r="D49" s="264"/>
      <c r="E49" s="264"/>
      <c r="F49" s="264"/>
      <c r="G49" s="264">
        <v>4500000</v>
      </c>
    </row>
    <row r="50" ht="22.5" customHeight="1" spans="1:7">
      <c r="A50" s="265" t="s">
        <v>137</v>
      </c>
      <c r="B50" s="265" t="s">
        <v>85</v>
      </c>
      <c r="C50" s="264">
        <v>4500000</v>
      </c>
      <c r="D50" s="264"/>
      <c r="E50" s="264"/>
      <c r="F50" s="264"/>
      <c r="G50" s="264">
        <v>4500000</v>
      </c>
    </row>
    <row r="51" ht="22.5" customHeight="1" spans="1:7">
      <c r="A51" s="266" t="s">
        <v>138</v>
      </c>
      <c r="B51" s="266" t="s">
        <v>85</v>
      </c>
      <c r="C51" s="264">
        <v>4500000</v>
      </c>
      <c r="D51" s="264"/>
      <c r="E51" s="264"/>
      <c r="F51" s="264"/>
      <c r="G51" s="264">
        <v>4500000</v>
      </c>
    </row>
    <row r="52" ht="22.5" customHeight="1" spans="1:7">
      <c r="A52" s="267" t="s">
        <v>139</v>
      </c>
      <c r="B52" s="268" t="s">
        <v>139</v>
      </c>
      <c r="C52" s="269">
        <v>106234509.57</v>
      </c>
      <c r="D52" s="264">
        <v>22985803.57</v>
      </c>
      <c r="E52" s="269">
        <v>22139979.31</v>
      </c>
      <c r="F52" s="270">
        <v>845824.26</v>
      </c>
      <c r="G52" s="269">
        <v>83248706</v>
      </c>
    </row>
  </sheetData>
  <mergeCells count="7">
    <mergeCell ref="A2:G2"/>
    <mergeCell ref="A3:E3"/>
    <mergeCell ref="A4:B4"/>
    <mergeCell ref="D4:F4"/>
    <mergeCell ref="A52:B5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10.7" defaultRowHeight="14.25" customHeight="1" outlineLevelRow="6" outlineLevelCol="5"/>
  <cols>
    <col min="1" max="2" width="32" customWidth="1"/>
    <col min="3" max="6" width="30.1416666666667" customWidth="1"/>
  </cols>
  <sheetData>
    <row r="1" customHeight="1" spans="1:6">
      <c r="A1" s="242"/>
      <c r="B1" s="242"/>
      <c r="C1" s="175"/>
      <c r="D1" s="243"/>
      <c r="F1" s="244" t="s">
        <v>217</v>
      </c>
    </row>
    <row r="2" ht="36.75" customHeight="1" spans="1:6">
      <c r="A2" s="245" t="s">
        <v>218</v>
      </c>
      <c r="B2" s="246"/>
      <c r="C2" s="246"/>
      <c r="D2" s="246"/>
      <c r="E2" s="246"/>
      <c r="F2" s="246"/>
    </row>
    <row r="3" ht="18.75" customHeight="1" spans="1:6">
      <c r="A3" s="88" t="str">
        <f>"单位名称："&amp;"香格里拉市住房和城乡建设局"</f>
        <v>单位名称：香格里拉市住房和城乡建设局</v>
      </c>
      <c r="B3" s="242"/>
      <c r="C3" s="175"/>
      <c r="D3" s="247"/>
      <c r="F3" s="244" t="s">
        <v>219</v>
      </c>
    </row>
    <row r="4" ht="19.5" customHeight="1" spans="1:6">
      <c r="A4" s="248" t="s">
        <v>220</v>
      </c>
      <c r="B4" s="249" t="s">
        <v>221</v>
      </c>
      <c r="C4" s="151" t="s">
        <v>222</v>
      </c>
      <c r="D4" s="250"/>
      <c r="E4" s="251"/>
      <c r="F4" s="249" t="s">
        <v>223</v>
      </c>
    </row>
    <row r="5" ht="19.5" customHeight="1" spans="1:6">
      <c r="A5" s="252"/>
      <c r="B5" s="253"/>
      <c r="C5" s="150" t="s">
        <v>59</v>
      </c>
      <c r="D5" s="150" t="s">
        <v>224</v>
      </c>
      <c r="E5" s="150" t="s">
        <v>225</v>
      </c>
      <c r="F5" s="253"/>
    </row>
    <row r="6" ht="18.75" customHeight="1" spans="1:6">
      <c r="A6" s="254">
        <v>1</v>
      </c>
      <c r="B6" s="254">
        <v>2</v>
      </c>
      <c r="C6" s="255">
        <v>3</v>
      </c>
      <c r="D6" s="254">
        <v>4</v>
      </c>
      <c r="E6" s="254">
        <v>5</v>
      </c>
      <c r="F6" s="254">
        <v>6</v>
      </c>
    </row>
    <row r="7" ht="22.5" customHeight="1" spans="1:6">
      <c r="A7" s="256">
        <v>25000</v>
      </c>
      <c r="B7" s="256"/>
      <c r="C7" s="257">
        <v>20000</v>
      </c>
      <c r="D7" s="256"/>
      <c r="E7" s="256">
        <v>20000</v>
      </c>
      <c r="F7" s="256">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58"/>
  <sheetViews>
    <sheetView showZeros="0" topLeftCell="F27" workbookViewId="0">
      <selection activeCell="A1" sqref="A1"/>
    </sheetView>
  </sheetViews>
  <sheetFormatPr defaultColWidth="10.7" defaultRowHeight="14.25" customHeight="1"/>
  <cols>
    <col min="1" max="1" width="38.2833333333333" customWidth="1"/>
    <col min="2" max="2" width="29.7166666666667" customWidth="1"/>
    <col min="3" max="3" width="31" customWidth="1"/>
    <col min="4" max="4" width="11.85" customWidth="1"/>
    <col min="5" max="5" width="20.575" customWidth="1"/>
    <col min="6" max="6" width="12" customWidth="1"/>
    <col min="7" max="7" width="26.85" customWidth="1"/>
    <col min="8" max="22" width="23.1416666666667" customWidth="1"/>
    <col min="23" max="24" width="23.2833333333333" customWidth="1"/>
  </cols>
  <sheetData>
    <row r="1" ht="18.75" customHeight="1" spans="2:24">
      <c r="B1" s="231"/>
      <c r="D1" s="232"/>
      <c r="E1" s="232"/>
      <c r="F1" s="232"/>
      <c r="G1" s="232"/>
      <c r="H1" s="156"/>
      <c r="I1" s="156"/>
      <c r="J1" s="84"/>
      <c r="K1" s="156"/>
      <c r="L1" s="156"/>
      <c r="M1" s="156"/>
      <c r="N1" s="156"/>
      <c r="O1" s="84"/>
      <c r="P1" s="84"/>
      <c r="Q1" s="84"/>
      <c r="R1" s="156"/>
      <c r="V1" s="231"/>
      <c r="X1" s="138" t="s">
        <v>226</v>
      </c>
    </row>
    <row r="2" ht="39.75" customHeight="1" spans="1:24">
      <c r="A2" s="233" t="s">
        <v>227</v>
      </c>
      <c r="B2" s="141"/>
      <c r="C2" s="141"/>
      <c r="D2" s="141"/>
      <c r="E2" s="141"/>
      <c r="F2" s="141"/>
      <c r="G2" s="141"/>
      <c r="H2" s="141"/>
      <c r="I2" s="141"/>
      <c r="J2" s="87"/>
      <c r="K2" s="141"/>
      <c r="L2" s="141"/>
      <c r="M2" s="141"/>
      <c r="N2" s="141"/>
      <c r="O2" s="87"/>
      <c r="P2" s="87"/>
      <c r="Q2" s="87"/>
      <c r="R2" s="141"/>
      <c r="S2" s="141"/>
      <c r="T2" s="141"/>
      <c r="U2" s="141"/>
      <c r="V2" s="141"/>
      <c r="W2" s="141"/>
      <c r="X2" s="141"/>
    </row>
    <row r="3" ht="18.75" customHeight="1" spans="1:24">
      <c r="A3" s="88" t="str">
        <f>"单位名称："&amp;"香格里拉市住房和城乡建设局"</f>
        <v>单位名称：香格里拉市住房和城乡建设局</v>
      </c>
      <c r="B3" s="234"/>
      <c r="C3" s="234"/>
      <c r="D3" s="234"/>
      <c r="E3" s="234"/>
      <c r="F3" s="234"/>
      <c r="G3" s="234"/>
      <c r="H3" s="158"/>
      <c r="I3" s="158"/>
      <c r="J3" s="90"/>
      <c r="K3" s="158"/>
      <c r="L3" s="158"/>
      <c r="M3" s="158"/>
      <c r="N3" s="158"/>
      <c r="O3" s="90"/>
      <c r="P3" s="90"/>
      <c r="Q3" s="90"/>
      <c r="R3" s="158"/>
      <c r="V3" s="231"/>
      <c r="X3" s="178" t="s">
        <v>219</v>
      </c>
    </row>
    <row r="4" ht="18" customHeight="1" spans="1:24">
      <c r="A4" s="92" t="s">
        <v>228</v>
      </c>
      <c r="B4" s="92" t="s">
        <v>229</v>
      </c>
      <c r="C4" s="92" t="s">
        <v>230</v>
      </c>
      <c r="D4" s="92" t="s">
        <v>231</v>
      </c>
      <c r="E4" s="92" t="s">
        <v>232</v>
      </c>
      <c r="F4" s="92" t="s">
        <v>233</v>
      </c>
      <c r="G4" s="92" t="s">
        <v>234</v>
      </c>
      <c r="H4" s="235" t="s">
        <v>235</v>
      </c>
      <c r="I4" s="180" t="s">
        <v>235</v>
      </c>
      <c r="J4" s="95"/>
      <c r="K4" s="180"/>
      <c r="L4" s="180"/>
      <c r="M4" s="180"/>
      <c r="N4" s="180"/>
      <c r="O4" s="95"/>
      <c r="P4" s="95"/>
      <c r="Q4" s="95"/>
      <c r="R4" s="146" t="s">
        <v>63</v>
      </c>
      <c r="S4" s="180" t="s">
        <v>80</v>
      </c>
      <c r="T4" s="180"/>
      <c r="U4" s="180"/>
      <c r="V4" s="180"/>
      <c r="W4" s="180"/>
      <c r="X4" s="240"/>
    </row>
    <row r="5" ht="18" customHeight="1" spans="1:24">
      <c r="A5" s="97"/>
      <c r="B5" s="230"/>
      <c r="C5" s="97"/>
      <c r="D5" s="97"/>
      <c r="E5" s="97"/>
      <c r="F5" s="97"/>
      <c r="G5" s="97"/>
      <c r="H5" s="203" t="s">
        <v>236</v>
      </c>
      <c r="I5" s="235" t="s">
        <v>60</v>
      </c>
      <c r="J5" s="95"/>
      <c r="K5" s="180"/>
      <c r="L5" s="180"/>
      <c r="M5" s="180"/>
      <c r="N5" s="240"/>
      <c r="O5" s="94" t="s">
        <v>237</v>
      </c>
      <c r="P5" s="95"/>
      <c r="Q5" s="96"/>
      <c r="R5" s="92" t="s">
        <v>63</v>
      </c>
      <c r="S5" s="235" t="s">
        <v>80</v>
      </c>
      <c r="T5" s="146" t="s">
        <v>66</v>
      </c>
      <c r="U5" s="180" t="s">
        <v>80</v>
      </c>
      <c r="V5" s="146" t="s">
        <v>68</v>
      </c>
      <c r="W5" s="146" t="s">
        <v>69</v>
      </c>
      <c r="X5" s="147" t="s">
        <v>70</v>
      </c>
    </row>
    <row r="6" ht="18.75" customHeight="1" spans="1:24">
      <c r="A6" s="110"/>
      <c r="B6" s="110"/>
      <c r="C6" s="110"/>
      <c r="D6" s="110"/>
      <c r="E6" s="110"/>
      <c r="F6" s="110"/>
      <c r="G6" s="110"/>
      <c r="H6" s="110"/>
      <c r="I6" s="241" t="s">
        <v>238</v>
      </c>
      <c r="J6" s="147" t="s">
        <v>239</v>
      </c>
      <c r="K6" s="92" t="s">
        <v>240</v>
      </c>
      <c r="L6" s="92" t="s">
        <v>241</v>
      </c>
      <c r="M6" s="92" t="s">
        <v>242</v>
      </c>
      <c r="N6" s="92" t="s">
        <v>243</v>
      </c>
      <c r="O6" s="92" t="s">
        <v>60</v>
      </c>
      <c r="P6" s="92" t="s">
        <v>61</v>
      </c>
      <c r="Q6" s="92" t="s">
        <v>62</v>
      </c>
      <c r="R6" s="110"/>
      <c r="S6" s="92" t="s">
        <v>59</v>
      </c>
      <c r="T6" s="92" t="s">
        <v>66</v>
      </c>
      <c r="U6" s="92" t="s">
        <v>244</v>
      </c>
      <c r="V6" s="92" t="s">
        <v>68</v>
      </c>
      <c r="W6" s="92" t="s">
        <v>69</v>
      </c>
      <c r="X6" s="92" t="s">
        <v>70</v>
      </c>
    </row>
    <row r="7" ht="37.5" customHeight="1" spans="1:24">
      <c r="A7" s="206"/>
      <c r="B7" s="206"/>
      <c r="C7" s="206"/>
      <c r="D7" s="206"/>
      <c r="E7" s="206"/>
      <c r="F7" s="206"/>
      <c r="G7" s="206"/>
      <c r="H7" s="206"/>
      <c r="I7" s="184" t="s">
        <v>59</v>
      </c>
      <c r="J7" s="184" t="s">
        <v>245</v>
      </c>
      <c r="K7" s="99" t="s">
        <v>239</v>
      </c>
      <c r="L7" s="99" t="s">
        <v>241</v>
      </c>
      <c r="M7" s="99" t="s">
        <v>242</v>
      </c>
      <c r="N7" s="99" t="s">
        <v>243</v>
      </c>
      <c r="O7" s="99" t="s">
        <v>241</v>
      </c>
      <c r="P7" s="99" t="s">
        <v>242</v>
      </c>
      <c r="Q7" s="99" t="s">
        <v>243</v>
      </c>
      <c r="R7" s="99" t="s">
        <v>63</v>
      </c>
      <c r="S7" s="99" t="s">
        <v>59</v>
      </c>
      <c r="T7" s="99" t="s">
        <v>66</v>
      </c>
      <c r="U7" s="99" t="s">
        <v>244</v>
      </c>
      <c r="V7" s="99" t="s">
        <v>68</v>
      </c>
      <c r="W7" s="99" t="s">
        <v>69</v>
      </c>
      <c r="X7" s="99" t="s">
        <v>70</v>
      </c>
    </row>
    <row r="8" ht="19.5" customHeight="1" spans="1:24">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row>
    <row r="9" ht="22.5" customHeight="1" spans="1:24">
      <c r="A9" s="113" t="s">
        <v>72</v>
      </c>
      <c r="B9" s="113"/>
      <c r="C9" s="113"/>
      <c r="D9" s="113"/>
      <c r="E9" s="113"/>
      <c r="F9" s="113"/>
      <c r="G9" s="113"/>
      <c r="H9" s="185"/>
      <c r="I9" s="185"/>
      <c r="J9" s="185"/>
      <c r="K9" s="185"/>
      <c r="L9" s="129"/>
      <c r="M9" s="185"/>
      <c r="N9" s="129"/>
      <c r="O9" s="129"/>
      <c r="P9" s="129"/>
      <c r="Q9" s="129"/>
      <c r="R9" s="185"/>
      <c r="S9" s="185"/>
      <c r="T9" s="185"/>
      <c r="U9" s="185"/>
      <c r="V9" s="185"/>
      <c r="W9" s="185"/>
      <c r="X9" s="185"/>
    </row>
    <row r="10" ht="22.5" customHeight="1" spans="1:24">
      <c r="A10" s="237" t="s">
        <v>72</v>
      </c>
      <c r="B10" s="113"/>
      <c r="C10" s="113"/>
      <c r="D10" s="113"/>
      <c r="E10" s="113"/>
      <c r="F10" s="113"/>
      <c r="G10" s="113"/>
      <c r="H10" s="185"/>
      <c r="I10" s="185"/>
      <c r="J10" s="185"/>
      <c r="K10" s="185"/>
      <c r="L10" s="129"/>
      <c r="M10" s="185"/>
      <c r="N10" s="129"/>
      <c r="O10" s="129"/>
      <c r="P10" s="129"/>
      <c r="Q10" s="129"/>
      <c r="R10" s="185"/>
      <c r="S10" s="185"/>
      <c r="T10" s="185"/>
      <c r="U10" s="185"/>
      <c r="V10" s="185"/>
      <c r="W10" s="185"/>
      <c r="X10" s="185"/>
    </row>
    <row r="11" ht="22.5" customHeight="1" spans="1:24">
      <c r="A11" s="237" t="s">
        <v>72</v>
      </c>
      <c r="B11" s="113" t="s">
        <v>246</v>
      </c>
      <c r="C11" s="113" t="s">
        <v>247</v>
      </c>
      <c r="D11" s="113" t="s">
        <v>114</v>
      </c>
      <c r="E11" s="113" t="s">
        <v>189</v>
      </c>
      <c r="F11" s="113" t="s">
        <v>248</v>
      </c>
      <c r="G11" s="113" t="s">
        <v>249</v>
      </c>
      <c r="H11" s="185">
        <v>268644</v>
      </c>
      <c r="I11" s="185">
        <v>268644</v>
      </c>
      <c r="J11" s="185"/>
      <c r="K11" s="185"/>
      <c r="L11" s="62"/>
      <c r="M11" s="185">
        <v>268644</v>
      </c>
      <c r="N11" s="62"/>
      <c r="O11" s="62"/>
      <c r="P11" s="62"/>
      <c r="Q11" s="62"/>
      <c r="R11" s="185"/>
      <c r="S11" s="185"/>
      <c r="T11" s="185"/>
      <c r="U11" s="185"/>
      <c r="V11" s="185"/>
      <c r="W11" s="185"/>
      <c r="X11" s="185"/>
    </row>
    <row r="12" ht="22.5" customHeight="1" spans="1:24">
      <c r="A12" s="237" t="s">
        <v>72</v>
      </c>
      <c r="B12" s="113" t="s">
        <v>250</v>
      </c>
      <c r="C12" s="113" t="s">
        <v>251</v>
      </c>
      <c r="D12" s="113" t="s">
        <v>114</v>
      </c>
      <c r="E12" s="113" t="s">
        <v>189</v>
      </c>
      <c r="F12" s="113" t="s">
        <v>248</v>
      </c>
      <c r="G12" s="113" t="s">
        <v>249</v>
      </c>
      <c r="H12" s="185">
        <v>3179772</v>
      </c>
      <c r="I12" s="185">
        <v>3179772</v>
      </c>
      <c r="J12" s="185"/>
      <c r="K12" s="185"/>
      <c r="L12" s="62"/>
      <c r="M12" s="185">
        <v>3179772</v>
      </c>
      <c r="N12" s="62"/>
      <c r="O12" s="62"/>
      <c r="P12" s="62"/>
      <c r="Q12" s="62"/>
      <c r="R12" s="185"/>
      <c r="S12" s="185"/>
      <c r="T12" s="185"/>
      <c r="U12" s="185"/>
      <c r="V12" s="185"/>
      <c r="W12" s="185"/>
      <c r="X12" s="185"/>
    </row>
    <row r="13" ht="22.5" customHeight="1" spans="1:24">
      <c r="A13" s="237" t="s">
        <v>72</v>
      </c>
      <c r="B13" s="113" t="s">
        <v>246</v>
      </c>
      <c r="C13" s="113" t="s">
        <v>247</v>
      </c>
      <c r="D13" s="113" t="s">
        <v>114</v>
      </c>
      <c r="E13" s="113" t="s">
        <v>189</v>
      </c>
      <c r="F13" s="113" t="s">
        <v>252</v>
      </c>
      <c r="G13" s="113" t="s">
        <v>253</v>
      </c>
      <c r="H13" s="185"/>
      <c r="I13" s="185"/>
      <c r="J13" s="185"/>
      <c r="K13" s="185"/>
      <c r="L13" s="62"/>
      <c r="M13" s="185"/>
      <c r="N13" s="62"/>
      <c r="O13" s="62"/>
      <c r="P13" s="62"/>
      <c r="Q13" s="62"/>
      <c r="R13" s="185"/>
      <c r="S13" s="185"/>
      <c r="T13" s="185"/>
      <c r="U13" s="185"/>
      <c r="V13" s="185"/>
      <c r="W13" s="185"/>
      <c r="X13" s="185"/>
    </row>
    <row r="14" ht="22.5" customHeight="1" spans="1:24">
      <c r="A14" s="237" t="s">
        <v>72</v>
      </c>
      <c r="B14" s="113" t="s">
        <v>250</v>
      </c>
      <c r="C14" s="113" t="s">
        <v>251</v>
      </c>
      <c r="D14" s="113" t="s">
        <v>114</v>
      </c>
      <c r="E14" s="113" t="s">
        <v>189</v>
      </c>
      <c r="F14" s="113" t="s">
        <v>252</v>
      </c>
      <c r="G14" s="113" t="s">
        <v>253</v>
      </c>
      <c r="H14" s="185"/>
      <c r="I14" s="185"/>
      <c r="J14" s="185"/>
      <c r="K14" s="185"/>
      <c r="L14" s="62"/>
      <c r="M14" s="185"/>
      <c r="N14" s="62"/>
      <c r="O14" s="62"/>
      <c r="P14" s="62"/>
      <c r="Q14" s="62"/>
      <c r="R14" s="185"/>
      <c r="S14" s="185"/>
      <c r="T14" s="185"/>
      <c r="U14" s="185"/>
      <c r="V14" s="185"/>
      <c r="W14" s="185"/>
      <c r="X14" s="185"/>
    </row>
    <row r="15" ht="22.5" customHeight="1" spans="1:24">
      <c r="A15" s="237" t="s">
        <v>72</v>
      </c>
      <c r="B15" s="113" t="s">
        <v>246</v>
      </c>
      <c r="C15" s="113" t="s">
        <v>247</v>
      </c>
      <c r="D15" s="113" t="s">
        <v>114</v>
      </c>
      <c r="E15" s="113" t="s">
        <v>189</v>
      </c>
      <c r="F15" s="113" t="s">
        <v>252</v>
      </c>
      <c r="G15" s="113" t="s">
        <v>253</v>
      </c>
      <c r="H15" s="185">
        <v>697356</v>
      </c>
      <c r="I15" s="185">
        <v>697356</v>
      </c>
      <c r="J15" s="185"/>
      <c r="K15" s="185"/>
      <c r="L15" s="62"/>
      <c r="M15" s="185">
        <v>697356</v>
      </c>
      <c r="N15" s="62"/>
      <c r="O15" s="62"/>
      <c r="P15" s="62"/>
      <c r="Q15" s="62"/>
      <c r="R15" s="185"/>
      <c r="S15" s="185"/>
      <c r="T15" s="185"/>
      <c r="U15" s="185"/>
      <c r="V15" s="185"/>
      <c r="W15" s="185"/>
      <c r="X15" s="185"/>
    </row>
    <row r="16" ht="22.5" customHeight="1" spans="1:24">
      <c r="A16" s="237" t="s">
        <v>72</v>
      </c>
      <c r="B16" s="113" t="s">
        <v>250</v>
      </c>
      <c r="C16" s="113" t="s">
        <v>251</v>
      </c>
      <c r="D16" s="113" t="s">
        <v>114</v>
      </c>
      <c r="E16" s="113" t="s">
        <v>189</v>
      </c>
      <c r="F16" s="113" t="s">
        <v>252</v>
      </c>
      <c r="G16" s="113" t="s">
        <v>253</v>
      </c>
      <c r="H16" s="185">
        <v>3151384.8</v>
      </c>
      <c r="I16" s="185">
        <v>3151384.8</v>
      </c>
      <c r="J16" s="185"/>
      <c r="K16" s="185"/>
      <c r="L16" s="62"/>
      <c r="M16" s="185">
        <v>3151384.8</v>
      </c>
      <c r="N16" s="62"/>
      <c r="O16" s="62"/>
      <c r="P16" s="62"/>
      <c r="Q16" s="62"/>
      <c r="R16" s="185"/>
      <c r="S16" s="185"/>
      <c r="T16" s="185"/>
      <c r="U16" s="185"/>
      <c r="V16" s="185"/>
      <c r="W16" s="185"/>
      <c r="X16" s="185"/>
    </row>
    <row r="17" ht="22.5" customHeight="1" spans="1:24">
      <c r="A17" s="237" t="s">
        <v>72</v>
      </c>
      <c r="B17" s="113" t="s">
        <v>246</v>
      </c>
      <c r="C17" s="113" t="s">
        <v>247</v>
      </c>
      <c r="D17" s="113" t="s">
        <v>114</v>
      </c>
      <c r="E17" s="113" t="s">
        <v>189</v>
      </c>
      <c r="F17" s="113" t="s">
        <v>254</v>
      </c>
      <c r="G17" s="113" t="s">
        <v>255</v>
      </c>
      <c r="H17" s="185">
        <v>22387</v>
      </c>
      <c r="I17" s="185">
        <v>22387</v>
      </c>
      <c r="J17" s="185"/>
      <c r="K17" s="185"/>
      <c r="L17" s="62"/>
      <c r="M17" s="185">
        <v>22387</v>
      </c>
      <c r="N17" s="62"/>
      <c r="O17" s="62"/>
      <c r="P17" s="62"/>
      <c r="Q17" s="62"/>
      <c r="R17" s="185"/>
      <c r="S17" s="185"/>
      <c r="T17" s="185"/>
      <c r="U17" s="185"/>
      <c r="V17" s="185"/>
      <c r="W17" s="185"/>
      <c r="X17" s="185"/>
    </row>
    <row r="18" ht="22.5" customHeight="1" spans="1:24">
      <c r="A18" s="237" t="s">
        <v>72</v>
      </c>
      <c r="B18" s="113" t="s">
        <v>256</v>
      </c>
      <c r="C18" s="113" t="s">
        <v>257</v>
      </c>
      <c r="D18" s="113" t="s">
        <v>114</v>
      </c>
      <c r="E18" s="113" t="s">
        <v>189</v>
      </c>
      <c r="F18" s="113" t="s">
        <v>254</v>
      </c>
      <c r="G18" s="113" t="s">
        <v>255</v>
      </c>
      <c r="H18" s="185">
        <v>218520</v>
      </c>
      <c r="I18" s="185">
        <v>218520</v>
      </c>
      <c r="J18" s="185"/>
      <c r="K18" s="185"/>
      <c r="L18" s="62"/>
      <c r="M18" s="185">
        <v>218520</v>
      </c>
      <c r="N18" s="62"/>
      <c r="O18" s="62"/>
      <c r="P18" s="62"/>
      <c r="Q18" s="62"/>
      <c r="R18" s="185"/>
      <c r="S18" s="185"/>
      <c r="T18" s="185"/>
      <c r="U18" s="185"/>
      <c r="V18" s="185"/>
      <c r="W18" s="185"/>
      <c r="X18" s="185"/>
    </row>
    <row r="19" ht="22.5" customHeight="1" spans="1:24">
      <c r="A19" s="237" t="s">
        <v>72</v>
      </c>
      <c r="B19" s="113" t="s">
        <v>250</v>
      </c>
      <c r="C19" s="113" t="s">
        <v>251</v>
      </c>
      <c r="D19" s="113" t="s">
        <v>114</v>
      </c>
      <c r="E19" s="113" t="s">
        <v>189</v>
      </c>
      <c r="F19" s="113" t="s">
        <v>258</v>
      </c>
      <c r="G19" s="113" t="s">
        <v>259</v>
      </c>
      <c r="H19" s="185">
        <v>4810896</v>
      </c>
      <c r="I19" s="185">
        <v>4810896</v>
      </c>
      <c r="J19" s="185"/>
      <c r="K19" s="185"/>
      <c r="L19" s="62"/>
      <c r="M19" s="185">
        <v>4810896</v>
      </c>
      <c r="N19" s="62"/>
      <c r="O19" s="62"/>
      <c r="P19" s="62"/>
      <c r="Q19" s="62"/>
      <c r="R19" s="185"/>
      <c r="S19" s="185"/>
      <c r="T19" s="185"/>
      <c r="U19" s="185"/>
      <c r="V19" s="185"/>
      <c r="W19" s="185"/>
      <c r="X19" s="185"/>
    </row>
    <row r="20" ht="22.5" customHeight="1" spans="1:24">
      <c r="A20" s="237" t="s">
        <v>72</v>
      </c>
      <c r="B20" s="113" t="s">
        <v>260</v>
      </c>
      <c r="C20" s="113" t="s">
        <v>261</v>
      </c>
      <c r="D20" s="113" t="s">
        <v>114</v>
      </c>
      <c r="E20" s="113" t="s">
        <v>189</v>
      </c>
      <c r="F20" s="113" t="s">
        <v>258</v>
      </c>
      <c r="G20" s="113" t="s">
        <v>259</v>
      </c>
      <c r="H20" s="185">
        <v>2326200</v>
      </c>
      <c r="I20" s="185">
        <v>2326200</v>
      </c>
      <c r="J20" s="185"/>
      <c r="K20" s="185"/>
      <c r="L20" s="62"/>
      <c r="M20" s="185">
        <v>2326200</v>
      </c>
      <c r="N20" s="62"/>
      <c r="O20" s="62"/>
      <c r="P20" s="62"/>
      <c r="Q20" s="62"/>
      <c r="R20" s="185"/>
      <c r="S20" s="185"/>
      <c r="T20" s="185"/>
      <c r="U20" s="185"/>
      <c r="V20" s="185"/>
      <c r="W20" s="185"/>
      <c r="X20" s="185"/>
    </row>
    <row r="21" ht="22.5" customHeight="1" spans="1:24">
      <c r="A21" s="237" t="s">
        <v>72</v>
      </c>
      <c r="B21" s="113" t="s">
        <v>250</v>
      </c>
      <c r="C21" s="113" t="s">
        <v>251</v>
      </c>
      <c r="D21" s="113" t="s">
        <v>114</v>
      </c>
      <c r="E21" s="113" t="s">
        <v>189</v>
      </c>
      <c r="F21" s="113" t="s">
        <v>258</v>
      </c>
      <c r="G21" s="113" t="s">
        <v>259</v>
      </c>
      <c r="H21" s="185">
        <v>264981</v>
      </c>
      <c r="I21" s="185">
        <v>264981</v>
      </c>
      <c r="J21" s="185"/>
      <c r="K21" s="185"/>
      <c r="L21" s="62"/>
      <c r="M21" s="185">
        <v>264981</v>
      </c>
      <c r="N21" s="62"/>
      <c r="O21" s="62"/>
      <c r="P21" s="62"/>
      <c r="Q21" s="62"/>
      <c r="R21" s="185"/>
      <c r="S21" s="185"/>
      <c r="T21" s="185"/>
      <c r="U21" s="185"/>
      <c r="V21" s="185"/>
      <c r="W21" s="185"/>
      <c r="X21" s="185"/>
    </row>
    <row r="22" ht="22.5" customHeight="1" spans="1:24">
      <c r="A22" s="237" t="s">
        <v>72</v>
      </c>
      <c r="B22" s="113" t="s">
        <v>262</v>
      </c>
      <c r="C22" s="113" t="s">
        <v>263</v>
      </c>
      <c r="D22" s="113" t="s">
        <v>95</v>
      </c>
      <c r="E22" s="113" t="s">
        <v>192</v>
      </c>
      <c r="F22" s="113" t="s">
        <v>264</v>
      </c>
      <c r="G22" s="113" t="s">
        <v>265</v>
      </c>
      <c r="H22" s="185">
        <v>2233869.57</v>
      </c>
      <c r="I22" s="185">
        <v>2233869.57</v>
      </c>
      <c r="J22" s="185"/>
      <c r="K22" s="185"/>
      <c r="L22" s="62"/>
      <c r="M22" s="185">
        <v>2233869.57</v>
      </c>
      <c r="N22" s="62"/>
      <c r="O22" s="62"/>
      <c r="P22" s="62"/>
      <c r="Q22" s="62"/>
      <c r="R22" s="185"/>
      <c r="S22" s="185"/>
      <c r="T22" s="185"/>
      <c r="U22" s="185"/>
      <c r="V22" s="185"/>
      <c r="W22" s="185"/>
      <c r="X22" s="185"/>
    </row>
    <row r="23" ht="22.5" customHeight="1" spans="1:24">
      <c r="A23" s="237" t="s">
        <v>72</v>
      </c>
      <c r="B23" s="113" t="s">
        <v>262</v>
      </c>
      <c r="C23" s="113" t="s">
        <v>263</v>
      </c>
      <c r="D23" s="113" t="s">
        <v>96</v>
      </c>
      <c r="E23" s="113" t="s">
        <v>266</v>
      </c>
      <c r="F23" s="113" t="s">
        <v>267</v>
      </c>
      <c r="G23" s="113" t="s">
        <v>268</v>
      </c>
      <c r="H23" s="185"/>
      <c r="I23" s="185"/>
      <c r="J23" s="185"/>
      <c r="K23" s="185"/>
      <c r="L23" s="62"/>
      <c r="M23" s="185"/>
      <c r="N23" s="62"/>
      <c r="O23" s="62"/>
      <c r="P23" s="62"/>
      <c r="Q23" s="62"/>
      <c r="R23" s="185"/>
      <c r="S23" s="185"/>
      <c r="T23" s="185"/>
      <c r="U23" s="185"/>
      <c r="V23" s="185"/>
      <c r="W23" s="185"/>
      <c r="X23" s="185"/>
    </row>
    <row r="24" ht="22.5" customHeight="1" spans="1:24">
      <c r="A24" s="237" t="s">
        <v>72</v>
      </c>
      <c r="B24" s="113" t="s">
        <v>262</v>
      </c>
      <c r="C24" s="113" t="s">
        <v>263</v>
      </c>
      <c r="D24" s="113" t="s">
        <v>103</v>
      </c>
      <c r="E24" s="113" t="s">
        <v>197</v>
      </c>
      <c r="F24" s="113" t="s">
        <v>269</v>
      </c>
      <c r="G24" s="113" t="s">
        <v>270</v>
      </c>
      <c r="H24" s="185">
        <v>83011.5</v>
      </c>
      <c r="I24" s="185">
        <v>83011.5</v>
      </c>
      <c r="J24" s="185"/>
      <c r="K24" s="185"/>
      <c r="L24" s="62"/>
      <c r="M24" s="185">
        <v>83011.5</v>
      </c>
      <c r="N24" s="62"/>
      <c r="O24" s="62"/>
      <c r="P24" s="62"/>
      <c r="Q24" s="62"/>
      <c r="R24" s="185"/>
      <c r="S24" s="185"/>
      <c r="T24" s="185"/>
      <c r="U24" s="185"/>
      <c r="V24" s="185"/>
      <c r="W24" s="185"/>
      <c r="X24" s="185"/>
    </row>
    <row r="25" ht="22.5" customHeight="1" spans="1:24">
      <c r="A25" s="237" t="s">
        <v>72</v>
      </c>
      <c r="B25" s="113" t="s">
        <v>262</v>
      </c>
      <c r="C25" s="113" t="s">
        <v>263</v>
      </c>
      <c r="D25" s="113" t="s">
        <v>104</v>
      </c>
      <c r="E25" s="113" t="s">
        <v>198</v>
      </c>
      <c r="F25" s="113" t="s">
        <v>269</v>
      </c>
      <c r="G25" s="113" t="s">
        <v>270</v>
      </c>
      <c r="H25" s="185">
        <v>942569.46</v>
      </c>
      <c r="I25" s="185">
        <v>942569.46</v>
      </c>
      <c r="J25" s="185"/>
      <c r="K25" s="185"/>
      <c r="L25" s="62"/>
      <c r="M25" s="185">
        <v>942569.46</v>
      </c>
      <c r="N25" s="62"/>
      <c r="O25" s="62"/>
      <c r="P25" s="62"/>
      <c r="Q25" s="62"/>
      <c r="R25" s="185"/>
      <c r="S25" s="185"/>
      <c r="T25" s="185"/>
      <c r="U25" s="185"/>
      <c r="V25" s="185"/>
      <c r="W25" s="185"/>
      <c r="X25" s="185"/>
    </row>
    <row r="26" ht="22.5" customHeight="1" spans="1:24">
      <c r="A26" s="237" t="s">
        <v>72</v>
      </c>
      <c r="B26" s="113" t="s">
        <v>262</v>
      </c>
      <c r="C26" s="113" t="s">
        <v>263</v>
      </c>
      <c r="D26" s="113" t="s">
        <v>105</v>
      </c>
      <c r="E26" s="113" t="s">
        <v>199</v>
      </c>
      <c r="F26" s="113" t="s">
        <v>271</v>
      </c>
      <c r="G26" s="113" t="s">
        <v>272</v>
      </c>
      <c r="H26" s="185">
        <v>546976.51</v>
      </c>
      <c r="I26" s="185">
        <v>546976.51</v>
      </c>
      <c r="J26" s="185"/>
      <c r="K26" s="185"/>
      <c r="L26" s="62"/>
      <c r="M26" s="185">
        <v>546976.51</v>
      </c>
      <c r="N26" s="62"/>
      <c r="O26" s="62"/>
      <c r="P26" s="62"/>
      <c r="Q26" s="62"/>
      <c r="R26" s="185"/>
      <c r="S26" s="185"/>
      <c r="T26" s="185"/>
      <c r="U26" s="185"/>
      <c r="V26" s="185"/>
      <c r="W26" s="185"/>
      <c r="X26" s="185"/>
    </row>
    <row r="27" ht="22.5" customHeight="1" spans="1:24">
      <c r="A27" s="237" t="s">
        <v>72</v>
      </c>
      <c r="B27" s="113" t="s">
        <v>262</v>
      </c>
      <c r="C27" s="113" t="s">
        <v>263</v>
      </c>
      <c r="D27" s="113" t="s">
        <v>105</v>
      </c>
      <c r="E27" s="113" t="s">
        <v>199</v>
      </c>
      <c r="F27" s="113" t="s">
        <v>271</v>
      </c>
      <c r="G27" s="113" t="s">
        <v>272</v>
      </c>
      <c r="H27" s="185">
        <v>337376.07</v>
      </c>
      <c r="I27" s="185">
        <v>337376.07</v>
      </c>
      <c r="J27" s="185"/>
      <c r="K27" s="185"/>
      <c r="L27" s="62"/>
      <c r="M27" s="185">
        <v>337376.07</v>
      </c>
      <c r="N27" s="62"/>
      <c r="O27" s="62"/>
      <c r="P27" s="62"/>
      <c r="Q27" s="62"/>
      <c r="R27" s="185"/>
      <c r="S27" s="185"/>
      <c r="T27" s="185"/>
      <c r="U27" s="185"/>
      <c r="V27" s="185"/>
      <c r="W27" s="185"/>
      <c r="X27" s="185"/>
    </row>
    <row r="28" ht="22.5" customHeight="1" spans="1:24">
      <c r="A28" s="237" t="s">
        <v>72</v>
      </c>
      <c r="B28" s="113" t="s">
        <v>262</v>
      </c>
      <c r="C28" s="113" t="s">
        <v>263</v>
      </c>
      <c r="D28" s="113" t="s">
        <v>106</v>
      </c>
      <c r="E28" s="113" t="s">
        <v>200</v>
      </c>
      <c r="F28" s="113" t="s">
        <v>273</v>
      </c>
      <c r="G28" s="113" t="s">
        <v>274</v>
      </c>
      <c r="H28" s="185">
        <v>25665.15</v>
      </c>
      <c r="I28" s="185">
        <v>25665.15</v>
      </c>
      <c r="J28" s="185"/>
      <c r="K28" s="185"/>
      <c r="L28" s="62"/>
      <c r="M28" s="185">
        <v>25665.15</v>
      </c>
      <c r="N28" s="62"/>
      <c r="O28" s="62"/>
      <c r="P28" s="62"/>
      <c r="Q28" s="62"/>
      <c r="R28" s="185"/>
      <c r="S28" s="185"/>
      <c r="T28" s="185"/>
      <c r="U28" s="185"/>
      <c r="V28" s="185"/>
      <c r="W28" s="185"/>
      <c r="X28" s="185"/>
    </row>
    <row r="29" ht="22.5" customHeight="1" spans="1:24">
      <c r="A29" s="237" t="s">
        <v>72</v>
      </c>
      <c r="B29" s="113" t="s">
        <v>262</v>
      </c>
      <c r="C29" s="113" t="s">
        <v>263</v>
      </c>
      <c r="D29" s="113" t="s">
        <v>114</v>
      </c>
      <c r="E29" s="113" t="s">
        <v>189</v>
      </c>
      <c r="F29" s="113" t="s">
        <v>273</v>
      </c>
      <c r="G29" s="113" t="s">
        <v>274</v>
      </c>
      <c r="H29" s="185">
        <v>88982.33</v>
      </c>
      <c r="I29" s="185">
        <v>88982.33</v>
      </c>
      <c r="J29" s="185"/>
      <c r="K29" s="185"/>
      <c r="L29" s="62"/>
      <c r="M29" s="185">
        <v>88982.33</v>
      </c>
      <c r="N29" s="62"/>
      <c r="O29" s="62"/>
      <c r="P29" s="62"/>
      <c r="Q29" s="62"/>
      <c r="R29" s="185"/>
      <c r="S29" s="185"/>
      <c r="T29" s="185"/>
      <c r="U29" s="185"/>
      <c r="V29" s="185"/>
      <c r="W29" s="185"/>
      <c r="X29" s="185"/>
    </row>
    <row r="30" ht="22.5" customHeight="1" spans="1:24">
      <c r="A30" s="237" t="s">
        <v>72</v>
      </c>
      <c r="B30" s="113" t="s">
        <v>262</v>
      </c>
      <c r="C30" s="113" t="s">
        <v>263</v>
      </c>
      <c r="D30" s="113" t="s">
        <v>106</v>
      </c>
      <c r="E30" s="113" t="s">
        <v>200</v>
      </c>
      <c r="F30" s="113" t="s">
        <v>273</v>
      </c>
      <c r="G30" s="113" t="s">
        <v>274</v>
      </c>
      <c r="H30" s="185">
        <v>20700</v>
      </c>
      <c r="I30" s="185">
        <v>20700</v>
      </c>
      <c r="J30" s="185"/>
      <c r="K30" s="185"/>
      <c r="L30" s="62"/>
      <c r="M30" s="185">
        <v>20700</v>
      </c>
      <c r="N30" s="62"/>
      <c r="O30" s="62"/>
      <c r="P30" s="62"/>
      <c r="Q30" s="62"/>
      <c r="R30" s="185"/>
      <c r="S30" s="185"/>
      <c r="T30" s="185"/>
      <c r="U30" s="185"/>
      <c r="V30" s="185"/>
      <c r="W30" s="185"/>
      <c r="X30" s="185"/>
    </row>
    <row r="31" ht="22.5" customHeight="1" spans="1:24">
      <c r="A31" s="237" t="s">
        <v>72</v>
      </c>
      <c r="B31" s="113" t="s">
        <v>262</v>
      </c>
      <c r="C31" s="113" t="s">
        <v>263</v>
      </c>
      <c r="D31" s="113" t="s">
        <v>106</v>
      </c>
      <c r="E31" s="113" t="s">
        <v>200</v>
      </c>
      <c r="F31" s="113" t="s">
        <v>273</v>
      </c>
      <c r="G31" s="113" t="s">
        <v>274</v>
      </c>
      <c r="H31" s="185">
        <v>2258.22</v>
      </c>
      <c r="I31" s="185">
        <v>2258.22</v>
      </c>
      <c r="J31" s="185"/>
      <c r="K31" s="185"/>
      <c r="L31" s="62"/>
      <c r="M31" s="185">
        <v>2258.22</v>
      </c>
      <c r="N31" s="62"/>
      <c r="O31" s="62"/>
      <c r="P31" s="62"/>
      <c r="Q31" s="62"/>
      <c r="R31" s="185"/>
      <c r="S31" s="185"/>
      <c r="T31" s="185"/>
      <c r="U31" s="185"/>
      <c r="V31" s="185"/>
      <c r="W31" s="185"/>
      <c r="X31" s="185"/>
    </row>
    <row r="32" ht="22.5" customHeight="1" spans="1:24">
      <c r="A32" s="237" t="s">
        <v>72</v>
      </c>
      <c r="B32" s="113" t="s">
        <v>262</v>
      </c>
      <c r="C32" s="113" t="s">
        <v>263</v>
      </c>
      <c r="D32" s="113" t="s">
        <v>106</v>
      </c>
      <c r="E32" s="113" t="s">
        <v>200</v>
      </c>
      <c r="F32" s="113" t="s">
        <v>273</v>
      </c>
      <c r="G32" s="113" t="s">
        <v>274</v>
      </c>
      <c r="H32" s="185">
        <v>1932</v>
      </c>
      <c r="I32" s="185">
        <v>1932</v>
      </c>
      <c r="J32" s="185"/>
      <c r="K32" s="185"/>
      <c r="L32" s="62"/>
      <c r="M32" s="185">
        <v>1932</v>
      </c>
      <c r="N32" s="62"/>
      <c r="O32" s="62"/>
      <c r="P32" s="62"/>
      <c r="Q32" s="62"/>
      <c r="R32" s="185"/>
      <c r="S32" s="185"/>
      <c r="T32" s="185"/>
      <c r="U32" s="185"/>
      <c r="V32" s="185"/>
      <c r="W32" s="185"/>
      <c r="X32" s="185"/>
    </row>
    <row r="33" ht="22.5" customHeight="1" spans="1:24">
      <c r="A33" s="237" t="s">
        <v>72</v>
      </c>
      <c r="B33" s="113" t="s">
        <v>275</v>
      </c>
      <c r="C33" s="113" t="s">
        <v>214</v>
      </c>
      <c r="D33" s="113" t="s">
        <v>133</v>
      </c>
      <c r="E33" s="113" t="s">
        <v>214</v>
      </c>
      <c r="F33" s="113" t="s">
        <v>276</v>
      </c>
      <c r="G33" s="113" t="s">
        <v>214</v>
      </c>
      <c r="H33" s="185">
        <v>1759893.7</v>
      </c>
      <c r="I33" s="185">
        <v>1759893.7</v>
      </c>
      <c r="J33" s="185"/>
      <c r="K33" s="185"/>
      <c r="L33" s="62"/>
      <c r="M33" s="185">
        <v>1759893.7</v>
      </c>
      <c r="N33" s="62"/>
      <c r="O33" s="62"/>
      <c r="P33" s="62"/>
      <c r="Q33" s="62"/>
      <c r="R33" s="185"/>
      <c r="S33" s="185"/>
      <c r="T33" s="185"/>
      <c r="U33" s="185"/>
      <c r="V33" s="185"/>
      <c r="W33" s="185"/>
      <c r="X33" s="185"/>
    </row>
    <row r="34" ht="22.5" customHeight="1" spans="1:24">
      <c r="A34" s="237" t="s">
        <v>72</v>
      </c>
      <c r="B34" s="113" t="s">
        <v>277</v>
      </c>
      <c r="C34" s="113" t="s">
        <v>278</v>
      </c>
      <c r="D34" s="113" t="s">
        <v>114</v>
      </c>
      <c r="E34" s="113" t="s">
        <v>189</v>
      </c>
      <c r="F34" s="113" t="s">
        <v>279</v>
      </c>
      <c r="G34" s="113" t="s">
        <v>280</v>
      </c>
      <c r="H34" s="185">
        <v>53400</v>
      </c>
      <c r="I34" s="185">
        <v>53400</v>
      </c>
      <c r="J34" s="185"/>
      <c r="K34" s="185"/>
      <c r="L34" s="62"/>
      <c r="M34" s="185">
        <v>53400</v>
      </c>
      <c r="N34" s="62"/>
      <c r="O34" s="62"/>
      <c r="P34" s="62"/>
      <c r="Q34" s="62"/>
      <c r="R34" s="185"/>
      <c r="S34" s="185"/>
      <c r="T34" s="185"/>
      <c r="U34" s="185"/>
      <c r="V34" s="185"/>
      <c r="W34" s="185"/>
      <c r="X34" s="185"/>
    </row>
    <row r="35" ht="22.5" customHeight="1" spans="1:24">
      <c r="A35" s="237" t="s">
        <v>72</v>
      </c>
      <c r="B35" s="113" t="s">
        <v>281</v>
      </c>
      <c r="C35" s="113" t="s">
        <v>282</v>
      </c>
      <c r="D35" s="113" t="s">
        <v>114</v>
      </c>
      <c r="E35" s="113" t="s">
        <v>189</v>
      </c>
      <c r="F35" s="113" t="s">
        <v>279</v>
      </c>
      <c r="G35" s="113" t="s">
        <v>280</v>
      </c>
      <c r="H35" s="185">
        <v>147060</v>
      </c>
      <c r="I35" s="185">
        <v>147060</v>
      </c>
      <c r="J35" s="185"/>
      <c r="K35" s="185"/>
      <c r="L35" s="62"/>
      <c r="M35" s="185">
        <v>147060</v>
      </c>
      <c r="N35" s="62"/>
      <c r="O35" s="62"/>
      <c r="P35" s="62"/>
      <c r="Q35" s="62"/>
      <c r="R35" s="185"/>
      <c r="S35" s="185"/>
      <c r="T35" s="185"/>
      <c r="U35" s="185"/>
      <c r="V35" s="185"/>
      <c r="W35" s="185"/>
      <c r="X35" s="185"/>
    </row>
    <row r="36" ht="22.5" customHeight="1" spans="1:24">
      <c r="A36" s="237" t="s">
        <v>72</v>
      </c>
      <c r="B36" s="113" t="s">
        <v>281</v>
      </c>
      <c r="C36" s="113" t="s">
        <v>282</v>
      </c>
      <c r="D36" s="113" t="s">
        <v>114</v>
      </c>
      <c r="E36" s="113" t="s">
        <v>189</v>
      </c>
      <c r="F36" s="113" t="s">
        <v>283</v>
      </c>
      <c r="G36" s="113" t="s">
        <v>284</v>
      </c>
      <c r="H36" s="185">
        <v>4500</v>
      </c>
      <c r="I36" s="185">
        <v>4500</v>
      </c>
      <c r="J36" s="185"/>
      <c r="K36" s="185"/>
      <c r="L36" s="62"/>
      <c r="M36" s="185">
        <v>4500</v>
      </c>
      <c r="N36" s="62"/>
      <c r="O36" s="62"/>
      <c r="P36" s="62"/>
      <c r="Q36" s="62"/>
      <c r="R36" s="185"/>
      <c r="S36" s="185"/>
      <c r="T36" s="185"/>
      <c r="U36" s="185"/>
      <c r="V36" s="185"/>
      <c r="W36" s="185"/>
      <c r="X36" s="185"/>
    </row>
    <row r="37" ht="22.5" customHeight="1" spans="1:24">
      <c r="A37" s="237" t="s">
        <v>72</v>
      </c>
      <c r="B37" s="113" t="s">
        <v>281</v>
      </c>
      <c r="C37" s="113" t="s">
        <v>282</v>
      </c>
      <c r="D37" s="113" t="s">
        <v>114</v>
      </c>
      <c r="E37" s="113" t="s">
        <v>189</v>
      </c>
      <c r="F37" s="113" t="s">
        <v>285</v>
      </c>
      <c r="G37" s="113" t="s">
        <v>286</v>
      </c>
      <c r="H37" s="185">
        <v>50000</v>
      </c>
      <c r="I37" s="185">
        <v>50000</v>
      </c>
      <c r="J37" s="185"/>
      <c r="K37" s="185"/>
      <c r="L37" s="62"/>
      <c r="M37" s="185">
        <v>50000</v>
      </c>
      <c r="N37" s="62"/>
      <c r="O37" s="62"/>
      <c r="P37" s="62"/>
      <c r="Q37" s="62"/>
      <c r="R37" s="185"/>
      <c r="S37" s="185"/>
      <c r="T37" s="185"/>
      <c r="U37" s="185"/>
      <c r="V37" s="185"/>
      <c r="W37" s="185"/>
      <c r="X37" s="185"/>
    </row>
    <row r="38" ht="22.5" customHeight="1" spans="1:24">
      <c r="A38" s="237" t="s">
        <v>72</v>
      </c>
      <c r="B38" s="113" t="s">
        <v>281</v>
      </c>
      <c r="C38" s="113" t="s">
        <v>282</v>
      </c>
      <c r="D38" s="113" t="s">
        <v>114</v>
      </c>
      <c r="E38" s="113" t="s">
        <v>189</v>
      </c>
      <c r="F38" s="113" t="s">
        <v>287</v>
      </c>
      <c r="G38" s="113" t="s">
        <v>288</v>
      </c>
      <c r="H38" s="185">
        <v>13000</v>
      </c>
      <c r="I38" s="185">
        <v>13000</v>
      </c>
      <c r="J38" s="185"/>
      <c r="K38" s="185"/>
      <c r="L38" s="62"/>
      <c r="M38" s="185">
        <v>13000</v>
      </c>
      <c r="N38" s="62"/>
      <c r="O38" s="62"/>
      <c r="P38" s="62"/>
      <c r="Q38" s="62"/>
      <c r="R38" s="185"/>
      <c r="S38" s="185"/>
      <c r="T38" s="185"/>
      <c r="U38" s="185"/>
      <c r="V38" s="185"/>
      <c r="W38" s="185"/>
      <c r="X38" s="185"/>
    </row>
    <row r="39" ht="22.5" customHeight="1" spans="1:24">
      <c r="A39" s="237" t="s">
        <v>72</v>
      </c>
      <c r="B39" s="113" t="s">
        <v>281</v>
      </c>
      <c r="C39" s="113" t="s">
        <v>282</v>
      </c>
      <c r="D39" s="113" t="s">
        <v>114</v>
      </c>
      <c r="E39" s="113" t="s">
        <v>189</v>
      </c>
      <c r="F39" s="113" t="s">
        <v>289</v>
      </c>
      <c r="G39" s="113" t="s">
        <v>290</v>
      </c>
      <c r="H39" s="185">
        <v>100000</v>
      </c>
      <c r="I39" s="185">
        <v>100000</v>
      </c>
      <c r="J39" s="185"/>
      <c r="K39" s="185"/>
      <c r="L39" s="62"/>
      <c r="M39" s="185">
        <v>100000</v>
      </c>
      <c r="N39" s="62"/>
      <c r="O39" s="62"/>
      <c r="P39" s="62"/>
      <c r="Q39" s="62"/>
      <c r="R39" s="185"/>
      <c r="S39" s="185"/>
      <c r="T39" s="185"/>
      <c r="U39" s="185"/>
      <c r="V39" s="185"/>
      <c r="W39" s="185"/>
      <c r="X39" s="185"/>
    </row>
    <row r="40" ht="22.5" customHeight="1" spans="1:24">
      <c r="A40" s="237" t="s">
        <v>72</v>
      </c>
      <c r="B40" s="113" t="s">
        <v>281</v>
      </c>
      <c r="C40" s="113" t="s">
        <v>282</v>
      </c>
      <c r="D40" s="113" t="s">
        <v>114</v>
      </c>
      <c r="E40" s="113" t="s">
        <v>189</v>
      </c>
      <c r="F40" s="113" t="s">
        <v>291</v>
      </c>
      <c r="G40" s="113" t="s">
        <v>292</v>
      </c>
      <c r="H40" s="185">
        <v>2000</v>
      </c>
      <c r="I40" s="185">
        <v>2000</v>
      </c>
      <c r="J40" s="185"/>
      <c r="K40" s="185"/>
      <c r="L40" s="62"/>
      <c r="M40" s="185">
        <v>2000</v>
      </c>
      <c r="N40" s="62"/>
      <c r="O40" s="62"/>
      <c r="P40" s="62"/>
      <c r="Q40" s="62"/>
      <c r="R40" s="185"/>
      <c r="S40" s="185"/>
      <c r="T40" s="185"/>
      <c r="U40" s="185"/>
      <c r="V40" s="185"/>
      <c r="W40" s="185"/>
      <c r="X40" s="185"/>
    </row>
    <row r="41" ht="22.5" customHeight="1" spans="1:24">
      <c r="A41" s="237" t="s">
        <v>72</v>
      </c>
      <c r="B41" s="113" t="s">
        <v>293</v>
      </c>
      <c r="C41" s="113" t="s">
        <v>223</v>
      </c>
      <c r="D41" s="113" t="s">
        <v>114</v>
      </c>
      <c r="E41" s="113" t="s">
        <v>189</v>
      </c>
      <c r="F41" s="113" t="s">
        <v>294</v>
      </c>
      <c r="G41" s="113" t="s">
        <v>223</v>
      </c>
      <c r="H41" s="185">
        <v>5000</v>
      </c>
      <c r="I41" s="185">
        <v>5000</v>
      </c>
      <c r="J41" s="185"/>
      <c r="K41" s="185"/>
      <c r="L41" s="62"/>
      <c r="M41" s="185">
        <v>5000</v>
      </c>
      <c r="N41" s="62"/>
      <c r="O41" s="62"/>
      <c r="P41" s="62"/>
      <c r="Q41" s="62"/>
      <c r="R41" s="185"/>
      <c r="S41" s="185"/>
      <c r="T41" s="185"/>
      <c r="U41" s="185"/>
      <c r="V41" s="185"/>
      <c r="W41" s="185"/>
      <c r="X41" s="185"/>
    </row>
    <row r="42" ht="22.5" customHeight="1" spans="1:24">
      <c r="A42" s="237" t="s">
        <v>72</v>
      </c>
      <c r="B42" s="113" t="s">
        <v>281</v>
      </c>
      <c r="C42" s="113" t="s">
        <v>282</v>
      </c>
      <c r="D42" s="113" t="s">
        <v>114</v>
      </c>
      <c r="E42" s="113" t="s">
        <v>189</v>
      </c>
      <c r="F42" s="113" t="s">
        <v>295</v>
      </c>
      <c r="G42" s="113" t="s">
        <v>296</v>
      </c>
      <c r="H42" s="185">
        <v>10000</v>
      </c>
      <c r="I42" s="185">
        <v>10000</v>
      </c>
      <c r="J42" s="185"/>
      <c r="K42" s="185"/>
      <c r="L42" s="62"/>
      <c r="M42" s="185">
        <v>10000</v>
      </c>
      <c r="N42" s="62"/>
      <c r="O42" s="62"/>
      <c r="P42" s="62"/>
      <c r="Q42" s="62"/>
      <c r="R42" s="185"/>
      <c r="S42" s="185"/>
      <c r="T42" s="185"/>
      <c r="U42" s="185"/>
      <c r="V42" s="185"/>
      <c r="W42" s="185"/>
      <c r="X42" s="185"/>
    </row>
    <row r="43" ht="22.5" customHeight="1" spans="1:24">
      <c r="A43" s="237" t="s">
        <v>72</v>
      </c>
      <c r="B43" s="113" t="s">
        <v>281</v>
      </c>
      <c r="C43" s="113" t="s">
        <v>282</v>
      </c>
      <c r="D43" s="113" t="s">
        <v>114</v>
      </c>
      <c r="E43" s="113" t="s">
        <v>189</v>
      </c>
      <c r="F43" s="113" t="s">
        <v>297</v>
      </c>
      <c r="G43" s="113" t="s">
        <v>298</v>
      </c>
      <c r="H43" s="185">
        <v>15000</v>
      </c>
      <c r="I43" s="185">
        <v>15000</v>
      </c>
      <c r="J43" s="185"/>
      <c r="K43" s="185"/>
      <c r="L43" s="62"/>
      <c r="M43" s="185">
        <v>15000</v>
      </c>
      <c r="N43" s="62"/>
      <c r="O43" s="62"/>
      <c r="P43" s="62"/>
      <c r="Q43" s="62"/>
      <c r="R43" s="185"/>
      <c r="S43" s="185"/>
      <c r="T43" s="185"/>
      <c r="U43" s="185"/>
      <c r="V43" s="185"/>
      <c r="W43" s="185"/>
      <c r="X43" s="185"/>
    </row>
    <row r="44" ht="22.5" customHeight="1" spans="1:24">
      <c r="A44" s="237" t="s">
        <v>72</v>
      </c>
      <c r="B44" s="113" t="s">
        <v>299</v>
      </c>
      <c r="C44" s="113" t="s">
        <v>300</v>
      </c>
      <c r="D44" s="113" t="s">
        <v>114</v>
      </c>
      <c r="E44" s="113" t="s">
        <v>189</v>
      </c>
      <c r="F44" s="113" t="s">
        <v>301</v>
      </c>
      <c r="G44" s="113" t="s">
        <v>300</v>
      </c>
      <c r="H44" s="185">
        <v>202820.26</v>
      </c>
      <c r="I44" s="185">
        <v>202820.26</v>
      </c>
      <c r="J44" s="185"/>
      <c r="K44" s="185"/>
      <c r="L44" s="62"/>
      <c r="M44" s="185">
        <v>202820.26</v>
      </c>
      <c r="N44" s="62"/>
      <c r="O44" s="62"/>
      <c r="P44" s="62"/>
      <c r="Q44" s="62"/>
      <c r="R44" s="185"/>
      <c r="S44" s="185"/>
      <c r="T44" s="185"/>
      <c r="U44" s="185"/>
      <c r="V44" s="185"/>
      <c r="W44" s="185"/>
      <c r="X44" s="185"/>
    </row>
    <row r="45" ht="22.5" customHeight="1" spans="1:24">
      <c r="A45" s="237" t="s">
        <v>72</v>
      </c>
      <c r="B45" s="113" t="s">
        <v>302</v>
      </c>
      <c r="C45" s="113" t="s">
        <v>303</v>
      </c>
      <c r="D45" s="113" t="s">
        <v>114</v>
      </c>
      <c r="E45" s="113" t="s">
        <v>189</v>
      </c>
      <c r="F45" s="113" t="s">
        <v>304</v>
      </c>
      <c r="G45" s="113" t="s">
        <v>305</v>
      </c>
      <c r="H45" s="185">
        <v>123000</v>
      </c>
      <c r="I45" s="185">
        <v>123000</v>
      </c>
      <c r="J45" s="185"/>
      <c r="K45" s="185"/>
      <c r="L45" s="62"/>
      <c r="M45" s="185">
        <v>123000</v>
      </c>
      <c r="N45" s="62"/>
      <c r="O45" s="62"/>
      <c r="P45" s="62"/>
      <c r="Q45" s="62"/>
      <c r="R45" s="185"/>
      <c r="S45" s="185"/>
      <c r="T45" s="185"/>
      <c r="U45" s="185"/>
      <c r="V45" s="185"/>
      <c r="W45" s="185"/>
      <c r="X45" s="185"/>
    </row>
    <row r="46" ht="22.5" customHeight="1" spans="1:24">
      <c r="A46" s="237" t="s">
        <v>72</v>
      </c>
      <c r="B46" s="113" t="s">
        <v>281</v>
      </c>
      <c r="C46" s="113" t="s">
        <v>282</v>
      </c>
      <c r="D46" s="113" t="s">
        <v>114</v>
      </c>
      <c r="E46" s="113" t="s">
        <v>189</v>
      </c>
      <c r="F46" s="113" t="s">
        <v>304</v>
      </c>
      <c r="G46" s="113" t="s">
        <v>305</v>
      </c>
      <c r="H46" s="185">
        <v>9600</v>
      </c>
      <c r="I46" s="185">
        <v>9600</v>
      </c>
      <c r="J46" s="185"/>
      <c r="K46" s="185"/>
      <c r="L46" s="62"/>
      <c r="M46" s="185">
        <v>9600</v>
      </c>
      <c r="N46" s="62"/>
      <c r="O46" s="62"/>
      <c r="P46" s="62"/>
      <c r="Q46" s="62"/>
      <c r="R46" s="185"/>
      <c r="S46" s="185"/>
      <c r="T46" s="185"/>
      <c r="U46" s="185"/>
      <c r="V46" s="185"/>
      <c r="W46" s="185"/>
      <c r="X46" s="185"/>
    </row>
    <row r="47" ht="22.5" customHeight="1" spans="1:24">
      <c r="A47" s="237" t="s">
        <v>72</v>
      </c>
      <c r="B47" s="113" t="s">
        <v>306</v>
      </c>
      <c r="C47" s="113" t="s">
        <v>307</v>
      </c>
      <c r="D47" s="113" t="s">
        <v>114</v>
      </c>
      <c r="E47" s="113" t="s">
        <v>189</v>
      </c>
      <c r="F47" s="113" t="s">
        <v>308</v>
      </c>
      <c r="G47" s="113" t="s">
        <v>307</v>
      </c>
      <c r="H47" s="185"/>
      <c r="I47" s="185"/>
      <c r="J47" s="185"/>
      <c r="K47" s="185"/>
      <c r="L47" s="62"/>
      <c r="M47" s="185"/>
      <c r="N47" s="62"/>
      <c r="O47" s="62"/>
      <c r="P47" s="62"/>
      <c r="Q47" s="62"/>
      <c r="R47" s="185"/>
      <c r="S47" s="185"/>
      <c r="T47" s="185"/>
      <c r="U47" s="185"/>
      <c r="V47" s="185"/>
      <c r="W47" s="185"/>
      <c r="X47" s="185"/>
    </row>
    <row r="48" ht="22.5" customHeight="1" spans="1:24">
      <c r="A48" s="237" t="s">
        <v>72</v>
      </c>
      <c r="B48" s="113" t="s">
        <v>306</v>
      </c>
      <c r="C48" s="113" t="s">
        <v>307</v>
      </c>
      <c r="D48" s="113" t="s">
        <v>114</v>
      </c>
      <c r="E48" s="113" t="s">
        <v>189</v>
      </c>
      <c r="F48" s="113" t="s">
        <v>308</v>
      </c>
      <c r="G48" s="113" t="s">
        <v>307</v>
      </c>
      <c r="H48" s="185">
        <v>20000</v>
      </c>
      <c r="I48" s="185">
        <v>20000</v>
      </c>
      <c r="J48" s="185"/>
      <c r="K48" s="185"/>
      <c r="L48" s="62"/>
      <c r="M48" s="185">
        <v>20000</v>
      </c>
      <c r="N48" s="62"/>
      <c r="O48" s="62"/>
      <c r="P48" s="62"/>
      <c r="Q48" s="62"/>
      <c r="R48" s="185"/>
      <c r="S48" s="185"/>
      <c r="T48" s="185"/>
      <c r="U48" s="185"/>
      <c r="V48" s="185"/>
      <c r="W48" s="185"/>
      <c r="X48" s="185"/>
    </row>
    <row r="49" ht="22.5" customHeight="1" spans="1:24">
      <c r="A49" s="237" t="s">
        <v>72</v>
      </c>
      <c r="B49" s="113" t="s">
        <v>309</v>
      </c>
      <c r="C49" s="113" t="s">
        <v>310</v>
      </c>
      <c r="D49" s="113" t="s">
        <v>114</v>
      </c>
      <c r="E49" s="113" t="s">
        <v>189</v>
      </c>
      <c r="F49" s="113" t="s">
        <v>297</v>
      </c>
      <c r="G49" s="113" t="s">
        <v>298</v>
      </c>
      <c r="H49" s="185">
        <v>4944</v>
      </c>
      <c r="I49" s="185">
        <v>4944</v>
      </c>
      <c r="J49" s="185"/>
      <c r="K49" s="185"/>
      <c r="L49" s="62"/>
      <c r="M49" s="185">
        <v>4944</v>
      </c>
      <c r="N49" s="62"/>
      <c r="O49" s="62"/>
      <c r="P49" s="62"/>
      <c r="Q49" s="62"/>
      <c r="R49" s="185"/>
      <c r="S49" s="185"/>
      <c r="T49" s="185"/>
      <c r="U49" s="185"/>
      <c r="V49" s="185"/>
      <c r="W49" s="185"/>
      <c r="X49" s="185"/>
    </row>
    <row r="50" ht="22.5" customHeight="1" spans="1:24">
      <c r="A50" s="237" t="s">
        <v>72</v>
      </c>
      <c r="B50" s="113" t="s">
        <v>311</v>
      </c>
      <c r="C50" s="113" t="s">
        <v>312</v>
      </c>
      <c r="D50" s="113" t="s">
        <v>114</v>
      </c>
      <c r="E50" s="113" t="s">
        <v>189</v>
      </c>
      <c r="F50" s="113" t="s">
        <v>297</v>
      </c>
      <c r="G50" s="113" t="s">
        <v>298</v>
      </c>
      <c r="H50" s="185">
        <v>61800</v>
      </c>
      <c r="I50" s="185">
        <v>61800</v>
      </c>
      <c r="J50" s="185"/>
      <c r="K50" s="185"/>
      <c r="L50" s="62"/>
      <c r="M50" s="185">
        <v>61800</v>
      </c>
      <c r="N50" s="62"/>
      <c r="O50" s="62"/>
      <c r="P50" s="62"/>
      <c r="Q50" s="62"/>
      <c r="R50" s="185"/>
      <c r="S50" s="185"/>
      <c r="T50" s="185"/>
      <c r="U50" s="185"/>
      <c r="V50" s="185"/>
      <c r="W50" s="185"/>
      <c r="X50" s="185"/>
    </row>
    <row r="51" ht="22.5" customHeight="1" spans="1:24">
      <c r="A51" s="237" t="s">
        <v>72</v>
      </c>
      <c r="B51" s="113" t="s">
        <v>281</v>
      </c>
      <c r="C51" s="113" t="s">
        <v>282</v>
      </c>
      <c r="D51" s="113" t="s">
        <v>97</v>
      </c>
      <c r="E51" s="113" t="s">
        <v>193</v>
      </c>
      <c r="F51" s="113" t="s">
        <v>295</v>
      </c>
      <c r="G51" s="113" t="s">
        <v>296</v>
      </c>
      <c r="H51" s="185">
        <v>23700</v>
      </c>
      <c r="I51" s="185">
        <v>23700</v>
      </c>
      <c r="J51" s="185"/>
      <c r="K51" s="185"/>
      <c r="L51" s="62"/>
      <c r="M51" s="185">
        <v>23700</v>
      </c>
      <c r="N51" s="62"/>
      <c r="O51" s="62"/>
      <c r="P51" s="62"/>
      <c r="Q51" s="62"/>
      <c r="R51" s="185"/>
      <c r="S51" s="185"/>
      <c r="T51" s="185"/>
      <c r="U51" s="185"/>
      <c r="V51" s="185"/>
      <c r="W51" s="185"/>
      <c r="X51" s="185"/>
    </row>
    <row r="52" ht="22.5" customHeight="1" spans="1:24">
      <c r="A52" s="237" t="s">
        <v>72</v>
      </c>
      <c r="B52" s="113" t="s">
        <v>313</v>
      </c>
      <c r="C52" s="113" t="s">
        <v>314</v>
      </c>
      <c r="D52" s="113" t="s">
        <v>99</v>
      </c>
      <c r="E52" s="113" t="s">
        <v>195</v>
      </c>
      <c r="F52" s="113" t="s">
        <v>315</v>
      </c>
      <c r="G52" s="113" t="s">
        <v>316</v>
      </c>
      <c r="H52" s="185">
        <v>11472</v>
      </c>
      <c r="I52" s="185">
        <v>11472</v>
      </c>
      <c r="J52" s="185"/>
      <c r="K52" s="185"/>
      <c r="L52" s="62"/>
      <c r="M52" s="185">
        <v>11472</v>
      </c>
      <c r="N52" s="62"/>
      <c r="O52" s="62"/>
      <c r="P52" s="62"/>
      <c r="Q52" s="62"/>
      <c r="R52" s="185"/>
      <c r="S52" s="185"/>
      <c r="T52" s="185"/>
      <c r="U52" s="185"/>
      <c r="V52" s="185"/>
      <c r="W52" s="185"/>
      <c r="X52" s="185"/>
    </row>
    <row r="53" ht="22.5" customHeight="1" spans="1:24">
      <c r="A53" s="237" t="s">
        <v>72</v>
      </c>
      <c r="B53" s="113" t="s">
        <v>313</v>
      </c>
      <c r="C53" s="113" t="s">
        <v>314</v>
      </c>
      <c r="D53" s="113" t="s">
        <v>99</v>
      </c>
      <c r="E53" s="113" t="s">
        <v>195</v>
      </c>
      <c r="F53" s="113" t="s">
        <v>315</v>
      </c>
      <c r="G53" s="113" t="s">
        <v>316</v>
      </c>
      <c r="H53" s="185">
        <v>16632</v>
      </c>
      <c r="I53" s="185">
        <v>16632</v>
      </c>
      <c r="J53" s="185"/>
      <c r="K53" s="185"/>
      <c r="L53" s="62"/>
      <c r="M53" s="185">
        <v>16632</v>
      </c>
      <c r="N53" s="62"/>
      <c r="O53" s="62"/>
      <c r="P53" s="62"/>
      <c r="Q53" s="62"/>
      <c r="R53" s="185"/>
      <c r="S53" s="185"/>
      <c r="T53" s="185"/>
      <c r="U53" s="185"/>
      <c r="V53" s="185"/>
      <c r="W53" s="185"/>
      <c r="X53" s="185"/>
    </row>
    <row r="54" ht="22.5" customHeight="1" spans="1:24">
      <c r="A54" s="237" t="s">
        <v>72</v>
      </c>
      <c r="B54" s="113" t="s">
        <v>317</v>
      </c>
      <c r="C54" s="113" t="s">
        <v>318</v>
      </c>
      <c r="D54" s="113" t="s">
        <v>114</v>
      </c>
      <c r="E54" s="113" t="s">
        <v>189</v>
      </c>
      <c r="F54" s="113" t="s">
        <v>258</v>
      </c>
      <c r="G54" s="113" t="s">
        <v>259</v>
      </c>
      <c r="H54" s="185">
        <v>440000</v>
      </c>
      <c r="I54" s="185">
        <v>440000</v>
      </c>
      <c r="J54" s="185"/>
      <c r="K54" s="185"/>
      <c r="L54" s="62"/>
      <c r="M54" s="185">
        <v>440000</v>
      </c>
      <c r="N54" s="62"/>
      <c r="O54" s="62"/>
      <c r="P54" s="62"/>
      <c r="Q54" s="62"/>
      <c r="R54" s="185"/>
      <c r="S54" s="185"/>
      <c r="T54" s="185"/>
      <c r="U54" s="185"/>
      <c r="V54" s="185"/>
      <c r="W54" s="185"/>
      <c r="X54" s="185"/>
    </row>
    <row r="55" ht="22.5" customHeight="1" spans="1:24">
      <c r="A55" s="237" t="s">
        <v>72</v>
      </c>
      <c r="B55" s="113" t="s">
        <v>317</v>
      </c>
      <c r="C55" s="113" t="s">
        <v>318</v>
      </c>
      <c r="D55" s="113" t="s">
        <v>114</v>
      </c>
      <c r="E55" s="113" t="s">
        <v>189</v>
      </c>
      <c r="F55" s="113" t="s">
        <v>258</v>
      </c>
      <c r="G55" s="113" t="s">
        <v>259</v>
      </c>
      <c r="H55" s="185">
        <v>187000</v>
      </c>
      <c r="I55" s="185">
        <v>187000</v>
      </c>
      <c r="J55" s="185"/>
      <c r="K55" s="185"/>
      <c r="L55" s="62"/>
      <c r="M55" s="185">
        <v>187000</v>
      </c>
      <c r="N55" s="62"/>
      <c r="O55" s="62"/>
      <c r="P55" s="62"/>
      <c r="Q55" s="62"/>
      <c r="R55" s="185"/>
      <c r="S55" s="185"/>
      <c r="T55" s="185"/>
      <c r="U55" s="185"/>
      <c r="V55" s="185"/>
      <c r="W55" s="185"/>
      <c r="X55" s="185"/>
    </row>
    <row r="56" ht="22.5" customHeight="1" spans="1:24">
      <c r="A56" s="237" t="s">
        <v>72</v>
      </c>
      <c r="B56" s="113" t="s">
        <v>319</v>
      </c>
      <c r="C56" s="113" t="s">
        <v>320</v>
      </c>
      <c r="D56" s="113" t="s">
        <v>114</v>
      </c>
      <c r="E56" s="113" t="s">
        <v>189</v>
      </c>
      <c r="F56" s="113" t="s">
        <v>321</v>
      </c>
      <c r="G56" s="113" t="s">
        <v>322</v>
      </c>
      <c r="H56" s="185">
        <v>462000</v>
      </c>
      <c r="I56" s="185">
        <v>462000</v>
      </c>
      <c r="J56" s="185"/>
      <c r="K56" s="185"/>
      <c r="L56" s="62"/>
      <c r="M56" s="185">
        <v>462000</v>
      </c>
      <c r="N56" s="62"/>
      <c r="O56" s="62"/>
      <c r="P56" s="62"/>
      <c r="Q56" s="62"/>
      <c r="R56" s="185"/>
      <c r="S56" s="185"/>
      <c r="T56" s="185"/>
      <c r="U56" s="185"/>
      <c r="V56" s="185"/>
      <c r="W56" s="185"/>
      <c r="X56" s="185"/>
    </row>
    <row r="57" ht="22.5" customHeight="1" spans="1:24">
      <c r="A57" s="237" t="s">
        <v>72</v>
      </c>
      <c r="B57" s="113" t="s">
        <v>323</v>
      </c>
      <c r="C57" s="113" t="s">
        <v>324</v>
      </c>
      <c r="D57" s="113" t="s">
        <v>97</v>
      </c>
      <c r="E57" s="113" t="s">
        <v>193</v>
      </c>
      <c r="F57" s="113" t="s">
        <v>325</v>
      </c>
      <c r="G57" s="113" t="s">
        <v>326</v>
      </c>
      <c r="H57" s="185">
        <v>39500</v>
      </c>
      <c r="I57" s="185">
        <v>39500</v>
      </c>
      <c r="J57" s="185"/>
      <c r="K57" s="185"/>
      <c r="L57" s="62"/>
      <c r="M57" s="185">
        <v>39500</v>
      </c>
      <c r="N57" s="62"/>
      <c r="O57" s="62"/>
      <c r="P57" s="62"/>
      <c r="Q57" s="62"/>
      <c r="R57" s="185"/>
      <c r="S57" s="185"/>
      <c r="T57" s="185"/>
      <c r="U57" s="185"/>
      <c r="V57" s="185"/>
      <c r="W57" s="185"/>
      <c r="X57" s="185"/>
    </row>
    <row r="58" ht="22.5" customHeight="1" spans="1:24">
      <c r="A58" s="114" t="s">
        <v>139</v>
      </c>
      <c r="B58" s="238"/>
      <c r="C58" s="238"/>
      <c r="D58" s="238"/>
      <c r="E58" s="238"/>
      <c r="F58" s="238"/>
      <c r="G58" s="239"/>
      <c r="H58" s="185">
        <v>22985803.57</v>
      </c>
      <c r="I58" s="185">
        <v>22985803.57</v>
      </c>
      <c r="J58" s="129"/>
      <c r="K58" s="185"/>
      <c r="L58" s="129"/>
      <c r="M58" s="185">
        <v>22985803.57</v>
      </c>
      <c r="N58" s="129"/>
      <c r="O58" s="129"/>
      <c r="P58" s="129"/>
      <c r="Q58" s="129"/>
      <c r="R58" s="185"/>
      <c r="S58" s="185"/>
      <c r="T58" s="185"/>
      <c r="U58" s="185"/>
      <c r="V58" s="185"/>
      <c r="W58" s="185"/>
      <c r="X58" s="185"/>
    </row>
  </sheetData>
  <mergeCells count="30">
    <mergeCell ref="A2:X2"/>
    <mergeCell ref="A3:G3"/>
    <mergeCell ref="H4:X4"/>
    <mergeCell ref="I5:N5"/>
    <mergeCell ref="O5:Q5"/>
    <mergeCell ref="S5:X5"/>
    <mergeCell ref="I6:J6"/>
    <mergeCell ref="A58:G5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zoomScale="87" zoomScaleNormal="87" topLeftCell="D52" workbookViewId="0">
      <selection activeCell="I64" sqref="I64"/>
    </sheetView>
  </sheetViews>
  <sheetFormatPr defaultColWidth="10.7" defaultRowHeight="14.25" customHeight="1"/>
  <cols>
    <col min="1" max="1" width="14.575" customWidth="1"/>
    <col min="2" max="2" width="15.7" customWidth="1"/>
    <col min="3" max="3" width="38.2833333333333" customWidth="1"/>
    <col min="4" max="4" width="27.85" customWidth="1"/>
    <col min="5" max="5" width="13" customWidth="1"/>
    <col min="6" max="6" width="20.7166666666667" customWidth="1"/>
    <col min="7" max="7" width="11.575" customWidth="1"/>
    <col min="8" max="8" width="20.7166666666667" customWidth="1"/>
    <col min="9" max="21" width="22.2833333333333" customWidth="1"/>
    <col min="22" max="23" width="22.575" customWidth="1"/>
  </cols>
  <sheetData>
    <row r="1" ht="13.5" customHeight="1" spans="2:23">
      <c r="B1" s="222"/>
      <c r="E1" s="83"/>
      <c r="F1" s="83"/>
      <c r="G1" s="83"/>
      <c r="H1" s="83"/>
      <c r="I1" s="84"/>
      <c r="J1" s="84"/>
      <c r="K1" s="84"/>
      <c r="L1" s="84"/>
      <c r="M1" s="84"/>
      <c r="N1" s="84"/>
      <c r="O1" s="84"/>
      <c r="P1" s="84"/>
      <c r="Q1" s="84"/>
      <c r="U1" s="222"/>
      <c r="W1" s="118" t="s">
        <v>327</v>
      </c>
    </row>
    <row r="2" ht="41.25" customHeight="1" spans="1:23">
      <c r="A2" s="86" t="s">
        <v>328</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"单位名称："&amp;"香格里拉市住房和城乡建设局"</f>
        <v>单位名称：香格里拉市住房和城乡建设局</v>
      </c>
      <c r="B3" s="89"/>
      <c r="C3" s="89"/>
      <c r="D3" s="89"/>
      <c r="E3" s="89"/>
      <c r="F3" s="89"/>
      <c r="G3" s="89"/>
      <c r="H3" s="89"/>
      <c r="I3" s="90"/>
      <c r="J3" s="90"/>
      <c r="K3" s="90"/>
      <c r="L3" s="90"/>
      <c r="M3" s="90"/>
      <c r="N3" s="90"/>
      <c r="O3" s="90"/>
      <c r="P3" s="90"/>
      <c r="Q3" s="90"/>
      <c r="U3" s="222"/>
      <c r="W3" s="195" t="s">
        <v>219</v>
      </c>
    </row>
    <row r="4" ht="21.75" customHeight="1" spans="1:23">
      <c r="A4" s="92" t="s">
        <v>329</v>
      </c>
      <c r="B4" s="93" t="s">
        <v>229</v>
      </c>
      <c r="C4" s="92" t="s">
        <v>230</v>
      </c>
      <c r="D4" s="92" t="s">
        <v>330</v>
      </c>
      <c r="E4" s="93" t="s">
        <v>231</v>
      </c>
      <c r="F4" s="93" t="s">
        <v>232</v>
      </c>
      <c r="G4" s="93" t="s">
        <v>331</v>
      </c>
      <c r="H4" s="93" t="s">
        <v>332</v>
      </c>
      <c r="I4" s="109" t="s">
        <v>57</v>
      </c>
      <c r="J4" s="94" t="s">
        <v>333</v>
      </c>
      <c r="K4" s="95"/>
      <c r="L4" s="95"/>
      <c r="M4" s="96"/>
      <c r="N4" s="94" t="s">
        <v>237</v>
      </c>
      <c r="O4" s="95"/>
      <c r="P4" s="96"/>
      <c r="Q4" s="93" t="s">
        <v>63</v>
      </c>
      <c r="R4" s="94" t="s">
        <v>80</v>
      </c>
      <c r="S4" s="95"/>
      <c r="T4" s="95"/>
      <c r="U4" s="95"/>
      <c r="V4" s="95"/>
      <c r="W4" s="96"/>
    </row>
    <row r="5" ht="21.75" customHeight="1" spans="1:23">
      <c r="A5" s="97"/>
      <c r="B5" s="110"/>
      <c r="C5" s="97"/>
      <c r="D5" s="97"/>
      <c r="E5" s="98"/>
      <c r="F5" s="98"/>
      <c r="G5" s="98"/>
      <c r="H5" s="98"/>
      <c r="I5" s="110"/>
      <c r="J5" s="226" t="s">
        <v>60</v>
      </c>
      <c r="K5" s="227"/>
      <c r="L5" s="93" t="s">
        <v>61</v>
      </c>
      <c r="M5" s="93" t="s">
        <v>62</v>
      </c>
      <c r="N5" s="93" t="s">
        <v>60</v>
      </c>
      <c r="O5" s="93" t="s">
        <v>61</v>
      </c>
      <c r="P5" s="93" t="s">
        <v>62</v>
      </c>
      <c r="Q5" s="98"/>
      <c r="R5" s="93" t="s">
        <v>59</v>
      </c>
      <c r="S5" s="92" t="s">
        <v>66</v>
      </c>
      <c r="T5" s="92" t="s">
        <v>244</v>
      </c>
      <c r="U5" s="92" t="s">
        <v>68</v>
      </c>
      <c r="V5" s="92" t="s">
        <v>69</v>
      </c>
      <c r="W5" s="92" t="s">
        <v>70</v>
      </c>
    </row>
    <row r="6" ht="21" customHeight="1" spans="1:23">
      <c r="A6" s="110"/>
      <c r="B6" s="110"/>
      <c r="C6" s="110"/>
      <c r="D6" s="110"/>
      <c r="E6" s="110"/>
      <c r="F6" s="110"/>
      <c r="G6" s="110"/>
      <c r="H6" s="110"/>
      <c r="I6" s="110"/>
      <c r="J6" s="228" t="s">
        <v>59</v>
      </c>
      <c r="K6" s="188"/>
      <c r="L6" s="110"/>
      <c r="M6" s="110"/>
      <c r="N6" s="110"/>
      <c r="O6" s="110"/>
      <c r="P6" s="110"/>
      <c r="Q6" s="110"/>
      <c r="R6" s="110"/>
      <c r="S6" s="230"/>
      <c r="T6" s="230"/>
      <c r="U6" s="230"/>
      <c r="V6" s="230"/>
      <c r="W6" s="230"/>
    </row>
    <row r="7" ht="39.75" customHeight="1" spans="1:23">
      <c r="A7" s="99"/>
      <c r="B7" s="111"/>
      <c r="C7" s="99"/>
      <c r="D7" s="99"/>
      <c r="E7" s="100"/>
      <c r="F7" s="100"/>
      <c r="G7" s="100"/>
      <c r="H7" s="100"/>
      <c r="I7" s="111"/>
      <c r="J7" s="126" t="s">
        <v>59</v>
      </c>
      <c r="K7" s="126" t="s">
        <v>334</v>
      </c>
      <c r="L7" s="100"/>
      <c r="M7" s="100"/>
      <c r="N7" s="100"/>
      <c r="O7" s="100"/>
      <c r="P7" s="100"/>
      <c r="Q7" s="100"/>
      <c r="R7" s="100"/>
      <c r="S7" s="100"/>
      <c r="T7" s="100"/>
      <c r="U7" s="111"/>
      <c r="V7" s="100"/>
      <c r="W7" s="100"/>
    </row>
    <row r="8" ht="19.5" customHeight="1" spans="1:23">
      <c r="A8" s="223">
        <v>1</v>
      </c>
      <c r="B8" s="223">
        <v>2</v>
      </c>
      <c r="C8" s="223">
        <v>3</v>
      </c>
      <c r="D8" s="223">
        <v>4</v>
      </c>
      <c r="E8" s="223">
        <v>5</v>
      </c>
      <c r="F8" s="223">
        <v>6</v>
      </c>
      <c r="G8" s="223">
        <v>7</v>
      </c>
      <c r="H8" s="223">
        <v>8</v>
      </c>
      <c r="I8" s="223">
        <v>9</v>
      </c>
      <c r="J8" s="223">
        <v>10</v>
      </c>
      <c r="K8" s="223">
        <v>11</v>
      </c>
      <c r="L8" s="223">
        <v>12</v>
      </c>
      <c r="M8" s="223">
        <v>13</v>
      </c>
      <c r="N8" s="223">
        <v>14</v>
      </c>
      <c r="O8" s="223">
        <v>15</v>
      </c>
      <c r="P8" s="223">
        <v>16</v>
      </c>
      <c r="Q8" s="223">
        <v>17</v>
      </c>
      <c r="R8" s="223">
        <v>18</v>
      </c>
      <c r="S8" s="223">
        <v>19</v>
      </c>
      <c r="T8" s="223">
        <v>20</v>
      </c>
      <c r="U8" s="223">
        <v>21</v>
      </c>
      <c r="V8" s="223">
        <v>22</v>
      </c>
      <c r="W8" s="223">
        <v>23</v>
      </c>
    </row>
    <row r="9" ht="22.5" customHeight="1" spans="1:23">
      <c r="A9" s="224" t="s">
        <v>335</v>
      </c>
      <c r="B9" s="224"/>
      <c r="C9" s="224"/>
      <c r="D9" s="225"/>
      <c r="E9" s="225"/>
      <c r="F9" s="225"/>
      <c r="G9" s="225"/>
      <c r="H9" s="225"/>
      <c r="I9" s="105">
        <v>10000000</v>
      </c>
      <c r="J9" s="105">
        <v>10000000</v>
      </c>
      <c r="K9" s="105">
        <v>10000000</v>
      </c>
      <c r="L9" s="105"/>
      <c r="M9" s="105"/>
      <c r="N9" s="129"/>
      <c r="O9" s="129"/>
      <c r="P9" s="117"/>
      <c r="Q9" s="105"/>
      <c r="R9" s="105"/>
      <c r="S9" s="105"/>
      <c r="T9" s="105"/>
      <c r="U9" s="185"/>
      <c r="V9" s="105"/>
      <c r="W9" s="105"/>
    </row>
    <row r="10" ht="22.5" customHeight="1" spans="1:23">
      <c r="A10" s="225" t="s">
        <v>336</v>
      </c>
      <c r="B10" s="225" t="s">
        <v>337</v>
      </c>
      <c r="C10" s="103" t="s">
        <v>335</v>
      </c>
      <c r="D10" s="225" t="s">
        <v>72</v>
      </c>
      <c r="E10" s="225" t="s">
        <v>117</v>
      </c>
      <c r="F10" s="225" t="s">
        <v>205</v>
      </c>
      <c r="G10" s="225" t="s">
        <v>338</v>
      </c>
      <c r="H10" s="225" t="s">
        <v>339</v>
      </c>
      <c r="I10" s="105">
        <v>10000000</v>
      </c>
      <c r="J10" s="105">
        <v>10000000</v>
      </c>
      <c r="K10" s="105">
        <v>10000000</v>
      </c>
      <c r="L10" s="105"/>
      <c r="M10" s="105"/>
      <c r="N10" s="129"/>
      <c r="O10" s="129"/>
      <c r="P10" s="117"/>
      <c r="Q10" s="105"/>
      <c r="R10" s="105"/>
      <c r="S10" s="105"/>
      <c r="T10" s="105"/>
      <c r="U10" s="185"/>
      <c r="V10" s="105"/>
      <c r="W10" s="105"/>
    </row>
    <row r="11" ht="22.5" customHeight="1" spans="1:23">
      <c r="A11" s="224" t="s">
        <v>340</v>
      </c>
      <c r="B11" s="62"/>
      <c r="C11" s="62"/>
      <c r="D11" s="62"/>
      <c r="E11" s="62"/>
      <c r="F11" s="62"/>
      <c r="G11" s="62"/>
      <c r="H11" s="62"/>
      <c r="I11" s="105">
        <v>5000000</v>
      </c>
      <c r="J11" s="105">
        <v>5000000</v>
      </c>
      <c r="K11" s="105">
        <v>5000000</v>
      </c>
      <c r="L11" s="105"/>
      <c r="M11" s="105"/>
      <c r="N11" s="62"/>
      <c r="O11" s="62"/>
      <c r="P11" s="62"/>
      <c r="Q11" s="105"/>
      <c r="R11" s="105"/>
      <c r="S11" s="105"/>
      <c r="T11" s="105"/>
      <c r="U11" s="185"/>
      <c r="V11" s="105"/>
      <c r="W11" s="105"/>
    </row>
    <row r="12" ht="22.5" customHeight="1" spans="1:23">
      <c r="A12" s="225" t="s">
        <v>341</v>
      </c>
      <c r="B12" s="225" t="s">
        <v>342</v>
      </c>
      <c r="C12" s="103" t="s">
        <v>340</v>
      </c>
      <c r="D12" s="225" t="s">
        <v>72</v>
      </c>
      <c r="E12" s="225" t="s">
        <v>117</v>
      </c>
      <c r="F12" s="225" t="s">
        <v>205</v>
      </c>
      <c r="G12" s="225" t="s">
        <v>338</v>
      </c>
      <c r="H12" s="225" t="s">
        <v>339</v>
      </c>
      <c r="I12" s="105">
        <v>5000000</v>
      </c>
      <c r="J12" s="105">
        <v>5000000</v>
      </c>
      <c r="K12" s="105">
        <v>5000000</v>
      </c>
      <c r="L12" s="105"/>
      <c r="M12" s="105"/>
      <c r="N12" s="62"/>
      <c r="O12" s="62"/>
      <c r="P12" s="62"/>
      <c r="Q12" s="105"/>
      <c r="R12" s="105"/>
      <c r="S12" s="105"/>
      <c r="T12" s="105"/>
      <c r="U12" s="185"/>
      <c r="V12" s="105"/>
      <c r="W12" s="105"/>
    </row>
    <row r="13" ht="22.5" customHeight="1" spans="1:23">
      <c r="A13" s="224" t="s">
        <v>343</v>
      </c>
      <c r="B13" s="62"/>
      <c r="C13" s="62"/>
      <c r="D13" s="62"/>
      <c r="E13" s="62"/>
      <c r="F13" s="62"/>
      <c r="G13" s="62"/>
      <c r="H13" s="62"/>
      <c r="I13" s="105">
        <v>300000</v>
      </c>
      <c r="J13" s="105">
        <v>300000</v>
      </c>
      <c r="K13" s="105">
        <v>300000</v>
      </c>
      <c r="L13" s="105"/>
      <c r="M13" s="105"/>
      <c r="N13" s="62"/>
      <c r="O13" s="62"/>
      <c r="P13" s="62"/>
      <c r="Q13" s="105"/>
      <c r="R13" s="105"/>
      <c r="S13" s="105"/>
      <c r="T13" s="105"/>
      <c r="U13" s="185"/>
      <c r="V13" s="105"/>
      <c r="W13" s="105"/>
    </row>
    <row r="14" ht="22.5" customHeight="1" spans="1:23">
      <c r="A14" s="225" t="s">
        <v>344</v>
      </c>
      <c r="B14" s="225" t="s">
        <v>345</v>
      </c>
      <c r="C14" s="103" t="s">
        <v>343</v>
      </c>
      <c r="D14" s="225" t="s">
        <v>72</v>
      </c>
      <c r="E14" s="225" t="s">
        <v>89</v>
      </c>
      <c r="F14" s="225" t="s">
        <v>189</v>
      </c>
      <c r="G14" s="225" t="s">
        <v>279</v>
      </c>
      <c r="H14" s="225" t="s">
        <v>280</v>
      </c>
      <c r="I14" s="105">
        <v>30000</v>
      </c>
      <c r="J14" s="105">
        <v>30000</v>
      </c>
      <c r="K14" s="105">
        <v>30000</v>
      </c>
      <c r="L14" s="105"/>
      <c r="M14" s="105"/>
      <c r="N14" s="62"/>
      <c r="O14" s="62"/>
      <c r="P14" s="62"/>
      <c r="Q14" s="105"/>
      <c r="R14" s="105"/>
      <c r="S14" s="105"/>
      <c r="T14" s="105"/>
      <c r="U14" s="185"/>
      <c r="V14" s="105"/>
      <c r="W14" s="105"/>
    </row>
    <row r="15" ht="22.5" customHeight="1" spans="1:23">
      <c r="A15" s="225" t="s">
        <v>344</v>
      </c>
      <c r="B15" s="225" t="s">
        <v>345</v>
      </c>
      <c r="C15" s="103" t="s">
        <v>343</v>
      </c>
      <c r="D15" s="225" t="s">
        <v>72</v>
      </c>
      <c r="E15" s="225" t="s">
        <v>89</v>
      </c>
      <c r="F15" s="225" t="s">
        <v>189</v>
      </c>
      <c r="G15" s="225" t="s">
        <v>346</v>
      </c>
      <c r="H15" s="225" t="s">
        <v>347</v>
      </c>
      <c r="I15" s="105">
        <v>1000</v>
      </c>
      <c r="J15" s="105">
        <v>1000</v>
      </c>
      <c r="K15" s="105">
        <v>1000</v>
      </c>
      <c r="L15" s="105"/>
      <c r="M15" s="105"/>
      <c r="N15" s="62"/>
      <c r="O15" s="62"/>
      <c r="P15" s="62"/>
      <c r="Q15" s="105"/>
      <c r="R15" s="105"/>
      <c r="S15" s="105"/>
      <c r="T15" s="105"/>
      <c r="U15" s="185"/>
      <c r="V15" s="105"/>
      <c r="W15" s="105"/>
    </row>
    <row r="16" ht="22.5" customHeight="1" spans="1:23">
      <c r="A16" s="225" t="s">
        <v>344</v>
      </c>
      <c r="B16" s="225" t="s">
        <v>345</v>
      </c>
      <c r="C16" s="103" t="s">
        <v>343</v>
      </c>
      <c r="D16" s="225" t="s">
        <v>72</v>
      </c>
      <c r="E16" s="225" t="s">
        <v>89</v>
      </c>
      <c r="F16" s="225" t="s">
        <v>189</v>
      </c>
      <c r="G16" s="225" t="s">
        <v>289</v>
      </c>
      <c r="H16" s="225" t="s">
        <v>290</v>
      </c>
      <c r="I16" s="105">
        <v>20000</v>
      </c>
      <c r="J16" s="105">
        <v>20000</v>
      </c>
      <c r="K16" s="105">
        <v>20000</v>
      </c>
      <c r="L16" s="105"/>
      <c r="M16" s="105"/>
      <c r="N16" s="62"/>
      <c r="O16" s="62"/>
      <c r="P16" s="62"/>
      <c r="Q16" s="105"/>
      <c r="R16" s="105"/>
      <c r="S16" s="105"/>
      <c r="T16" s="105"/>
      <c r="U16" s="185"/>
      <c r="V16" s="105"/>
      <c r="W16" s="105"/>
    </row>
    <row r="17" ht="22.5" customHeight="1" spans="1:23">
      <c r="A17" s="225" t="s">
        <v>344</v>
      </c>
      <c r="B17" s="225" t="s">
        <v>345</v>
      </c>
      <c r="C17" s="103" t="s">
        <v>343</v>
      </c>
      <c r="D17" s="225" t="s">
        <v>72</v>
      </c>
      <c r="E17" s="225" t="s">
        <v>89</v>
      </c>
      <c r="F17" s="225" t="s">
        <v>189</v>
      </c>
      <c r="G17" s="225" t="s">
        <v>338</v>
      </c>
      <c r="H17" s="225" t="s">
        <v>339</v>
      </c>
      <c r="I17" s="105">
        <v>201300</v>
      </c>
      <c r="J17" s="105">
        <v>201300</v>
      </c>
      <c r="K17" s="105">
        <v>201300</v>
      </c>
      <c r="L17" s="105"/>
      <c r="M17" s="105"/>
      <c r="N17" s="62"/>
      <c r="O17" s="62"/>
      <c r="P17" s="62"/>
      <c r="Q17" s="105"/>
      <c r="R17" s="105"/>
      <c r="S17" s="105"/>
      <c r="T17" s="105"/>
      <c r="U17" s="185"/>
      <c r="V17" s="105"/>
      <c r="W17" s="105"/>
    </row>
    <row r="18" ht="22.5" customHeight="1" spans="1:23">
      <c r="A18" s="225" t="s">
        <v>344</v>
      </c>
      <c r="B18" s="225" t="s">
        <v>345</v>
      </c>
      <c r="C18" s="103" t="s">
        <v>343</v>
      </c>
      <c r="D18" s="225" t="s">
        <v>72</v>
      </c>
      <c r="E18" s="225" t="s">
        <v>114</v>
      </c>
      <c r="F18" s="225" t="s">
        <v>189</v>
      </c>
      <c r="G18" s="225" t="s">
        <v>348</v>
      </c>
      <c r="H18" s="225" t="s">
        <v>349</v>
      </c>
      <c r="I18" s="105">
        <v>27700</v>
      </c>
      <c r="J18" s="105">
        <v>27700</v>
      </c>
      <c r="K18" s="105">
        <v>27700</v>
      </c>
      <c r="L18" s="105"/>
      <c r="M18" s="105"/>
      <c r="N18" s="62"/>
      <c r="O18" s="62"/>
      <c r="P18" s="62"/>
      <c r="Q18" s="105"/>
      <c r="R18" s="105"/>
      <c r="S18" s="105"/>
      <c r="T18" s="105"/>
      <c r="U18" s="185"/>
      <c r="V18" s="105"/>
      <c r="W18" s="105"/>
    </row>
    <row r="19" ht="22.5" customHeight="1" spans="1:23">
      <c r="A19" s="225" t="s">
        <v>344</v>
      </c>
      <c r="B19" s="225" t="s">
        <v>345</v>
      </c>
      <c r="C19" s="103" t="s">
        <v>343</v>
      </c>
      <c r="D19" s="225" t="s">
        <v>72</v>
      </c>
      <c r="E19" s="225" t="s">
        <v>127</v>
      </c>
      <c r="F19" s="225" t="s">
        <v>210</v>
      </c>
      <c r="G19" s="225" t="s">
        <v>297</v>
      </c>
      <c r="H19" s="225" t="s">
        <v>298</v>
      </c>
      <c r="I19" s="105">
        <v>20000</v>
      </c>
      <c r="J19" s="105">
        <v>20000</v>
      </c>
      <c r="K19" s="105">
        <v>20000</v>
      </c>
      <c r="L19" s="105"/>
      <c r="M19" s="105"/>
      <c r="N19" s="62"/>
      <c r="O19" s="62"/>
      <c r="P19" s="62"/>
      <c r="Q19" s="105"/>
      <c r="R19" s="105"/>
      <c r="S19" s="105"/>
      <c r="T19" s="105"/>
      <c r="U19" s="185"/>
      <c r="V19" s="105"/>
      <c r="W19" s="105"/>
    </row>
    <row r="20" ht="22.5" customHeight="1" spans="1:23">
      <c r="A20" s="224" t="s">
        <v>350</v>
      </c>
      <c r="B20" s="62"/>
      <c r="C20" s="62"/>
      <c r="D20" s="62"/>
      <c r="E20" s="62"/>
      <c r="F20" s="62"/>
      <c r="G20" s="62"/>
      <c r="H20" s="62"/>
      <c r="I20" s="105">
        <v>904000</v>
      </c>
      <c r="J20" s="105">
        <v>904000</v>
      </c>
      <c r="K20" s="105">
        <v>904000</v>
      </c>
      <c r="L20" s="105"/>
      <c r="M20" s="105"/>
      <c r="N20" s="62"/>
      <c r="O20" s="62"/>
      <c r="P20" s="62"/>
      <c r="Q20" s="105"/>
      <c r="R20" s="105"/>
      <c r="S20" s="105"/>
      <c r="T20" s="105"/>
      <c r="U20" s="185"/>
      <c r="V20" s="105"/>
      <c r="W20" s="105"/>
    </row>
    <row r="21" ht="22.5" customHeight="1" spans="1:23">
      <c r="A21" s="225" t="s">
        <v>341</v>
      </c>
      <c r="B21" s="225" t="s">
        <v>351</v>
      </c>
      <c r="C21" s="103" t="s">
        <v>350</v>
      </c>
      <c r="D21" s="225" t="s">
        <v>72</v>
      </c>
      <c r="E21" s="225" t="s">
        <v>121</v>
      </c>
      <c r="F21" s="225" t="s">
        <v>208</v>
      </c>
      <c r="G21" s="225" t="s">
        <v>352</v>
      </c>
      <c r="H21" s="225" t="s">
        <v>353</v>
      </c>
      <c r="I21" s="105">
        <v>440000</v>
      </c>
      <c r="J21" s="105">
        <v>440000</v>
      </c>
      <c r="K21" s="105">
        <v>440000</v>
      </c>
      <c r="L21" s="105"/>
      <c r="M21" s="105"/>
      <c r="N21" s="62"/>
      <c r="O21" s="62"/>
      <c r="P21" s="62"/>
      <c r="Q21" s="105"/>
      <c r="R21" s="105"/>
      <c r="S21" s="105"/>
      <c r="T21" s="105"/>
      <c r="U21" s="185"/>
      <c r="V21" s="105"/>
      <c r="W21" s="105"/>
    </row>
    <row r="22" ht="22.5" customHeight="1" spans="1:23">
      <c r="A22" s="225" t="s">
        <v>341</v>
      </c>
      <c r="B22" s="225" t="s">
        <v>351</v>
      </c>
      <c r="C22" s="103" t="s">
        <v>350</v>
      </c>
      <c r="D22" s="225" t="s">
        <v>72</v>
      </c>
      <c r="E22" s="225" t="s">
        <v>121</v>
      </c>
      <c r="F22" s="225" t="s">
        <v>208</v>
      </c>
      <c r="G22" s="225" t="s">
        <v>297</v>
      </c>
      <c r="H22" s="225" t="s">
        <v>298</v>
      </c>
      <c r="I22" s="105">
        <v>464000</v>
      </c>
      <c r="J22" s="105">
        <v>464000</v>
      </c>
      <c r="K22" s="105">
        <v>464000</v>
      </c>
      <c r="L22" s="105"/>
      <c r="M22" s="105"/>
      <c r="N22" s="62"/>
      <c r="O22" s="62"/>
      <c r="P22" s="62"/>
      <c r="Q22" s="105"/>
      <c r="R22" s="105"/>
      <c r="S22" s="105"/>
      <c r="T22" s="105"/>
      <c r="U22" s="185"/>
      <c r="V22" s="105"/>
      <c r="W22" s="105"/>
    </row>
    <row r="23" ht="22.5" customHeight="1" spans="1:23">
      <c r="A23" s="224" t="s">
        <v>354</v>
      </c>
      <c r="B23" s="62"/>
      <c r="C23" s="62"/>
      <c r="D23" s="62"/>
      <c r="E23" s="62"/>
      <c r="F23" s="62"/>
      <c r="G23" s="62"/>
      <c r="H23" s="62"/>
      <c r="I23" s="105">
        <v>5000000</v>
      </c>
      <c r="J23" s="105">
        <v>5000000</v>
      </c>
      <c r="K23" s="105">
        <v>5000000</v>
      </c>
      <c r="L23" s="105"/>
      <c r="M23" s="105"/>
      <c r="N23" s="62"/>
      <c r="O23" s="62"/>
      <c r="P23" s="62"/>
      <c r="Q23" s="105"/>
      <c r="R23" s="105"/>
      <c r="S23" s="105"/>
      <c r="T23" s="105"/>
      <c r="U23" s="185"/>
      <c r="V23" s="105"/>
      <c r="W23" s="105"/>
    </row>
    <row r="24" ht="22.5" customHeight="1" spans="1:23">
      <c r="A24" s="225" t="s">
        <v>344</v>
      </c>
      <c r="B24" s="225" t="s">
        <v>355</v>
      </c>
      <c r="C24" s="103" t="s">
        <v>354</v>
      </c>
      <c r="D24" s="225" t="s">
        <v>72</v>
      </c>
      <c r="E24" s="225" t="s">
        <v>121</v>
      </c>
      <c r="F24" s="225" t="s">
        <v>208</v>
      </c>
      <c r="G24" s="225" t="s">
        <v>338</v>
      </c>
      <c r="H24" s="225" t="s">
        <v>339</v>
      </c>
      <c r="I24" s="105">
        <v>5000000</v>
      </c>
      <c r="J24" s="105">
        <v>5000000</v>
      </c>
      <c r="K24" s="105">
        <v>5000000</v>
      </c>
      <c r="L24" s="105"/>
      <c r="M24" s="105"/>
      <c r="N24" s="62"/>
      <c r="O24" s="62"/>
      <c r="P24" s="62"/>
      <c r="Q24" s="105"/>
      <c r="R24" s="105"/>
      <c r="S24" s="105"/>
      <c r="T24" s="105"/>
      <c r="U24" s="185"/>
      <c r="V24" s="105"/>
      <c r="W24" s="105"/>
    </row>
    <row r="25" ht="22.5" customHeight="1" spans="1:23">
      <c r="A25" s="224" t="s">
        <v>356</v>
      </c>
      <c r="B25" s="62"/>
      <c r="C25" s="62"/>
      <c r="D25" s="62"/>
      <c r="E25" s="62"/>
      <c r="F25" s="62"/>
      <c r="G25" s="62"/>
      <c r="H25" s="62"/>
      <c r="I25" s="105">
        <v>500000</v>
      </c>
      <c r="J25" s="105">
        <v>500000</v>
      </c>
      <c r="K25" s="105">
        <v>500000</v>
      </c>
      <c r="L25" s="105"/>
      <c r="M25" s="105"/>
      <c r="N25" s="62"/>
      <c r="O25" s="62"/>
      <c r="P25" s="62"/>
      <c r="Q25" s="105"/>
      <c r="R25" s="105"/>
      <c r="S25" s="105"/>
      <c r="T25" s="105"/>
      <c r="U25" s="185"/>
      <c r="V25" s="105"/>
      <c r="W25" s="105"/>
    </row>
    <row r="26" ht="22.5" customHeight="1" spans="1:23">
      <c r="A26" s="225" t="s">
        <v>336</v>
      </c>
      <c r="B26" s="225" t="s">
        <v>357</v>
      </c>
      <c r="C26" s="103" t="s">
        <v>356</v>
      </c>
      <c r="D26" s="225" t="s">
        <v>72</v>
      </c>
      <c r="E26" s="225" t="s">
        <v>135</v>
      </c>
      <c r="F26" s="225" t="s">
        <v>216</v>
      </c>
      <c r="G26" s="225" t="s">
        <v>358</v>
      </c>
      <c r="H26" s="225" t="s">
        <v>359</v>
      </c>
      <c r="I26" s="105">
        <v>500000</v>
      </c>
      <c r="J26" s="105">
        <v>500000</v>
      </c>
      <c r="K26" s="105">
        <v>500000</v>
      </c>
      <c r="L26" s="105"/>
      <c r="M26" s="105"/>
      <c r="N26" s="62"/>
      <c r="O26" s="62"/>
      <c r="P26" s="62"/>
      <c r="Q26" s="105"/>
      <c r="R26" s="105"/>
      <c r="S26" s="105"/>
      <c r="T26" s="105"/>
      <c r="U26" s="185"/>
      <c r="V26" s="105"/>
      <c r="W26" s="105"/>
    </row>
    <row r="27" ht="22.5" customHeight="1" spans="1:23">
      <c r="A27" s="224" t="s">
        <v>360</v>
      </c>
      <c r="B27" s="62"/>
      <c r="C27" s="62"/>
      <c r="D27" s="62"/>
      <c r="E27" s="62"/>
      <c r="F27" s="62"/>
      <c r="G27" s="62"/>
      <c r="H27" s="62"/>
      <c r="I27" s="105">
        <v>15000000</v>
      </c>
      <c r="J27" s="105">
        <v>15000000</v>
      </c>
      <c r="K27" s="105">
        <v>15000000</v>
      </c>
      <c r="L27" s="105"/>
      <c r="M27" s="105"/>
      <c r="N27" s="62"/>
      <c r="O27" s="62"/>
      <c r="P27" s="62"/>
      <c r="Q27" s="105"/>
      <c r="R27" s="105"/>
      <c r="S27" s="105"/>
      <c r="T27" s="105"/>
      <c r="U27" s="185"/>
      <c r="V27" s="105"/>
      <c r="W27" s="105"/>
    </row>
    <row r="28" ht="22.5" customHeight="1" spans="1:23">
      <c r="A28" s="225" t="s">
        <v>344</v>
      </c>
      <c r="B28" s="225" t="s">
        <v>361</v>
      </c>
      <c r="C28" s="103" t="s">
        <v>360</v>
      </c>
      <c r="D28" s="225" t="s">
        <v>72</v>
      </c>
      <c r="E28" s="225" t="s">
        <v>123</v>
      </c>
      <c r="F28" s="225" t="s">
        <v>209</v>
      </c>
      <c r="G28" s="225" t="s">
        <v>338</v>
      </c>
      <c r="H28" s="225" t="s">
        <v>339</v>
      </c>
      <c r="I28" s="105">
        <v>15000000</v>
      </c>
      <c r="J28" s="105">
        <v>15000000</v>
      </c>
      <c r="K28" s="105">
        <v>15000000</v>
      </c>
      <c r="L28" s="105"/>
      <c r="M28" s="105"/>
      <c r="N28" s="62"/>
      <c r="O28" s="62"/>
      <c r="P28" s="62"/>
      <c r="Q28" s="105"/>
      <c r="R28" s="105"/>
      <c r="S28" s="105"/>
      <c r="T28" s="105"/>
      <c r="U28" s="185"/>
      <c r="V28" s="105"/>
      <c r="W28" s="105"/>
    </row>
    <row r="29" ht="22.5" customHeight="1" spans="1:23">
      <c r="A29" s="224" t="s">
        <v>362</v>
      </c>
      <c r="B29" s="62"/>
      <c r="C29" s="62"/>
      <c r="D29" s="62"/>
      <c r="E29" s="62"/>
      <c r="F29" s="62"/>
      <c r="G29" s="62"/>
      <c r="H29" s="62"/>
      <c r="I29" s="105">
        <v>1500000</v>
      </c>
      <c r="J29" s="105">
        <v>1500000</v>
      </c>
      <c r="K29" s="105">
        <v>1500000</v>
      </c>
      <c r="L29" s="105"/>
      <c r="M29" s="105"/>
      <c r="N29" s="62"/>
      <c r="O29" s="62"/>
      <c r="P29" s="62"/>
      <c r="Q29" s="105"/>
      <c r="R29" s="105"/>
      <c r="S29" s="105"/>
      <c r="T29" s="105"/>
      <c r="U29" s="185"/>
      <c r="V29" s="105"/>
      <c r="W29" s="105"/>
    </row>
    <row r="30" ht="22.5" customHeight="1" spans="1:23">
      <c r="A30" s="225" t="s">
        <v>341</v>
      </c>
      <c r="B30" s="225" t="s">
        <v>363</v>
      </c>
      <c r="C30" s="103" t="s">
        <v>362</v>
      </c>
      <c r="D30" s="225" t="s">
        <v>72</v>
      </c>
      <c r="E30" s="225" t="s">
        <v>138</v>
      </c>
      <c r="F30" s="225" t="s">
        <v>85</v>
      </c>
      <c r="G30" s="225" t="s">
        <v>364</v>
      </c>
      <c r="H30" s="225" t="s">
        <v>365</v>
      </c>
      <c r="I30" s="105">
        <v>1500000</v>
      </c>
      <c r="J30" s="105">
        <v>1500000</v>
      </c>
      <c r="K30" s="105">
        <v>1500000</v>
      </c>
      <c r="L30" s="105"/>
      <c r="M30" s="105"/>
      <c r="N30" s="62"/>
      <c r="O30" s="62"/>
      <c r="P30" s="62"/>
      <c r="Q30" s="105"/>
      <c r="R30" s="105"/>
      <c r="S30" s="105"/>
      <c r="T30" s="105"/>
      <c r="U30" s="185"/>
      <c r="V30" s="105"/>
      <c r="W30" s="105"/>
    </row>
    <row r="31" ht="22.5" customHeight="1" spans="1:23">
      <c r="A31" s="224" t="s">
        <v>366</v>
      </c>
      <c r="B31" s="62"/>
      <c r="C31" s="62"/>
      <c r="D31" s="62"/>
      <c r="E31" s="62"/>
      <c r="F31" s="62"/>
      <c r="G31" s="62"/>
      <c r="H31" s="62"/>
      <c r="I31" s="105">
        <v>850000</v>
      </c>
      <c r="J31" s="105">
        <v>850000</v>
      </c>
      <c r="K31" s="105">
        <v>850000</v>
      </c>
      <c r="L31" s="105"/>
      <c r="M31" s="105"/>
      <c r="N31" s="62"/>
      <c r="O31" s="62"/>
      <c r="P31" s="62"/>
      <c r="Q31" s="105"/>
      <c r="R31" s="105"/>
      <c r="S31" s="105"/>
      <c r="T31" s="105"/>
      <c r="U31" s="185"/>
      <c r="V31" s="105"/>
      <c r="W31" s="105"/>
    </row>
    <row r="32" ht="22.5" customHeight="1" spans="1:23">
      <c r="A32" s="225" t="s">
        <v>344</v>
      </c>
      <c r="B32" s="225" t="s">
        <v>367</v>
      </c>
      <c r="C32" s="103" t="s">
        <v>366</v>
      </c>
      <c r="D32" s="225" t="s">
        <v>72</v>
      </c>
      <c r="E32" s="225" t="s">
        <v>121</v>
      </c>
      <c r="F32" s="225" t="s">
        <v>208</v>
      </c>
      <c r="G32" s="225" t="s">
        <v>338</v>
      </c>
      <c r="H32" s="225" t="s">
        <v>339</v>
      </c>
      <c r="I32" s="105">
        <v>850000</v>
      </c>
      <c r="J32" s="105">
        <v>850000</v>
      </c>
      <c r="K32" s="105">
        <v>850000</v>
      </c>
      <c r="L32" s="105"/>
      <c r="M32" s="105"/>
      <c r="N32" s="62"/>
      <c r="O32" s="62"/>
      <c r="P32" s="62"/>
      <c r="Q32" s="105"/>
      <c r="R32" s="105"/>
      <c r="S32" s="105"/>
      <c r="T32" s="105"/>
      <c r="U32" s="185"/>
      <c r="V32" s="105"/>
      <c r="W32" s="105"/>
    </row>
    <row r="33" ht="22.5" customHeight="1" spans="1:23">
      <c r="A33" s="224" t="s">
        <v>368</v>
      </c>
      <c r="B33" s="62"/>
      <c r="C33" s="62"/>
      <c r="D33" s="62"/>
      <c r="E33" s="62"/>
      <c r="F33" s="62"/>
      <c r="G33" s="62"/>
      <c r="H33" s="62"/>
      <c r="I33" s="105">
        <v>2000000</v>
      </c>
      <c r="J33" s="105">
        <v>2000000</v>
      </c>
      <c r="K33" s="105">
        <v>2000000</v>
      </c>
      <c r="L33" s="105"/>
      <c r="M33" s="105"/>
      <c r="N33" s="62"/>
      <c r="O33" s="62"/>
      <c r="P33" s="62"/>
      <c r="Q33" s="105"/>
      <c r="R33" s="105"/>
      <c r="S33" s="105"/>
      <c r="T33" s="105"/>
      <c r="U33" s="185"/>
      <c r="V33" s="105"/>
      <c r="W33" s="105"/>
    </row>
    <row r="34" ht="22.5" customHeight="1" spans="1:23">
      <c r="A34" s="225" t="s">
        <v>341</v>
      </c>
      <c r="B34" s="225" t="s">
        <v>369</v>
      </c>
      <c r="C34" s="103" t="s">
        <v>368</v>
      </c>
      <c r="D34" s="225" t="s">
        <v>72</v>
      </c>
      <c r="E34" s="225" t="s">
        <v>131</v>
      </c>
      <c r="F34" s="225" t="s">
        <v>212</v>
      </c>
      <c r="G34" s="225" t="s">
        <v>291</v>
      </c>
      <c r="H34" s="225" t="s">
        <v>292</v>
      </c>
      <c r="I34" s="105">
        <v>1544700</v>
      </c>
      <c r="J34" s="105">
        <v>1544700</v>
      </c>
      <c r="K34" s="105">
        <v>1544700</v>
      </c>
      <c r="L34" s="105"/>
      <c r="M34" s="105"/>
      <c r="N34" s="62"/>
      <c r="O34" s="62"/>
      <c r="P34" s="62"/>
      <c r="Q34" s="105"/>
      <c r="R34" s="105"/>
      <c r="S34" s="105"/>
      <c r="T34" s="105"/>
      <c r="U34" s="185"/>
      <c r="V34" s="105"/>
      <c r="W34" s="105"/>
    </row>
    <row r="35" ht="22.5" customHeight="1" spans="1:23">
      <c r="A35" s="225" t="s">
        <v>341</v>
      </c>
      <c r="B35" s="225" t="s">
        <v>369</v>
      </c>
      <c r="C35" s="103" t="s">
        <v>368</v>
      </c>
      <c r="D35" s="225" t="s">
        <v>72</v>
      </c>
      <c r="E35" s="225" t="s">
        <v>131</v>
      </c>
      <c r="F35" s="225" t="s">
        <v>212</v>
      </c>
      <c r="G35" s="225" t="s">
        <v>338</v>
      </c>
      <c r="H35" s="225" t="s">
        <v>339</v>
      </c>
      <c r="I35" s="105">
        <v>455300</v>
      </c>
      <c r="J35" s="105">
        <v>455300</v>
      </c>
      <c r="K35" s="105">
        <v>455300</v>
      </c>
      <c r="L35" s="105"/>
      <c r="M35" s="105"/>
      <c r="N35" s="62"/>
      <c r="O35" s="62"/>
      <c r="P35" s="62"/>
      <c r="Q35" s="105"/>
      <c r="R35" s="105"/>
      <c r="S35" s="105"/>
      <c r="T35" s="105"/>
      <c r="U35" s="185"/>
      <c r="V35" s="105"/>
      <c r="W35" s="105"/>
    </row>
    <row r="36" ht="22.5" customHeight="1" spans="1:23">
      <c r="A36" s="224" t="s">
        <v>370</v>
      </c>
      <c r="B36" s="62"/>
      <c r="C36" s="62"/>
      <c r="D36" s="62"/>
      <c r="E36" s="62"/>
      <c r="F36" s="62"/>
      <c r="G36" s="62"/>
      <c r="H36" s="62"/>
      <c r="I36" s="105">
        <v>2980000</v>
      </c>
      <c r="J36" s="105">
        <v>2980000</v>
      </c>
      <c r="K36" s="105">
        <v>2980000</v>
      </c>
      <c r="L36" s="105"/>
      <c r="M36" s="105"/>
      <c r="N36" s="62"/>
      <c r="O36" s="62"/>
      <c r="P36" s="62"/>
      <c r="Q36" s="105"/>
      <c r="R36" s="105"/>
      <c r="S36" s="105"/>
      <c r="T36" s="105"/>
      <c r="U36" s="185"/>
      <c r="V36" s="105"/>
      <c r="W36" s="105"/>
    </row>
    <row r="37" ht="22.5" customHeight="1" spans="1:23">
      <c r="A37" s="225" t="s">
        <v>344</v>
      </c>
      <c r="B37" s="225" t="s">
        <v>371</v>
      </c>
      <c r="C37" s="103" t="s">
        <v>370</v>
      </c>
      <c r="D37" s="225" t="s">
        <v>72</v>
      </c>
      <c r="E37" s="225" t="s">
        <v>114</v>
      </c>
      <c r="F37" s="225" t="s">
        <v>189</v>
      </c>
      <c r="G37" s="225" t="s">
        <v>338</v>
      </c>
      <c r="H37" s="225" t="s">
        <v>339</v>
      </c>
      <c r="I37" s="105">
        <v>2980000</v>
      </c>
      <c r="J37" s="105">
        <v>2980000</v>
      </c>
      <c r="K37" s="105">
        <v>2980000</v>
      </c>
      <c r="L37" s="105"/>
      <c r="M37" s="105"/>
      <c r="N37" s="62"/>
      <c r="O37" s="62"/>
      <c r="P37" s="62"/>
      <c r="Q37" s="105"/>
      <c r="R37" s="105"/>
      <c r="S37" s="105"/>
      <c r="T37" s="105"/>
      <c r="U37" s="185"/>
      <c r="V37" s="105"/>
      <c r="W37" s="105"/>
    </row>
    <row r="38" ht="22.5" customHeight="1" spans="1:23">
      <c r="A38" s="224" t="s">
        <v>372</v>
      </c>
      <c r="B38" s="62"/>
      <c r="C38" s="62"/>
      <c r="D38" s="62"/>
      <c r="E38" s="62"/>
      <c r="F38" s="62"/>
      <c r="G38" s="62"/>
      <c r="H38" s="62"/>
      <c r="I38" s="105">
        <v>22427006</v>
      </c>
      <c r="J38" s="105">
        <v>22427006</v>
      </c>
      <c r="K38" s="105">
        <v>22427006</v>
      </c>
      <c r="L38" s="105"/>
      <c r="M38" s="105"/>
      <c r="N38" s="62"/>
      <c r="O38" s="62"/>
      <c r="P38" s="62"/>
      <c r="Q38" s="105"/>
      <c r="R38" s="105"/>
      <c r="S38" s="105"/>
      <c r="T38" s="105"/>
      <c r="U38" s="185"/>
      <c r="V38" s="105"/>
      <c r="W38" s="105"/>
    </row>
    <row r="39" ht="22.5" customHeight="1" spans="1:23">
      <c r="A39" s="225" t="s">
        <v>344</v>
      </c>
      <c r="B39" s="225" t="s">
        <v>373</v>
      </c>
      <c r="C39" s="103" t="s">
        <v>372</v>
      </c>
      <c r="D39" s="225" t="s">
        <v>72</v>
      </c>
      <c r="E39" s="225" t="s">
        <v>121</v>
      </c>
      <c r="F39" s="225" t="s">
        <v>208</v>
      </c>
      <c r="G39" s="225" t="s">
        <v>338</v>
      </c>
      <c r="H39" s="225" t="s">
        <v>339</v>
      </c>
      <c r="I39" s="105">
        <v>22427006</v>
      </c>
      <c r="J39" s="105">
        <v>22427006</v>
      </c>
      <c r="K39" s="105">
        <v>22427006</v>
      </c>
      <c r="L39" s="105"/>
      <c r="M39" s="105"/>
      <c r="N39" s="62"/>
      <c r="O39" s="62"/>
      <c r="P39" s="62"/>
      <c r="Q39" s="105"/>
      <c r="R39" s="105"/>
      <c r="S39" s="105"/>
      <c r="T39" s="105"/>
      <c r="U39" s="185"/>
      <c r="V39" s="105"/>
      <c r="W39" s="105"/>
    </row>
    <row r="40" ht="22.5" customHeight="1" spans="1:23">
      <c r="A40" s="224" t="s">
        <v>374</v>
      </c>
      <c r="B40" s="62"/>
      <c r="C40" s="62"/>
      <c r="D40" s="62"/>
      <c r="E40" s="62"/>
      <c r="F40" s="62"/>
      <c r="G40" s="62"/>
      <c r="H40" s="62"/>
      <c r="I40" s="105">
        <v>20000</v>
      </c>
      <c r="J40" s="105">
        <v>20000</v>
      </c>
      <c r="K40" s="105">
        <v>20000</v>
      </c>
      <c r="L40" s="105"/>
      <c r="M40" s="105"/>
      <c r="N40" s="62"/>
      <c r="O40" s="62"/>
      <c r="P40" s="62"/>
      <c r="Q40" s="105"/>
      <c r="R40" s="105"/>
      <c r="S40" s="105"/>
      <c r="T40" s="105"/>
      <c r="U40" s="185"/>
      <c r="V40" s="105"/>
      <c r="W40" s="105"/>
    </row>
    <row r="41" ht="22.5" customHeight="1" spans="1:23">
      <c r="A41" s="225" t="s">
        <v>341</v>
      </c>
      <c r="B41" s="225" t="s">
        <v>375</v>
      </c>
      <c r="C41" s="103" t="s">
        <v>374</v>
      </c>
      <c r="D41" s="225" t="s">
        <v>72</v>
      </c>
      <c r="E41" s="225" t="s">
        <v>91</v>
      </c>
      <c r="F41" s="225" t="s">
        <v>189</v>
      </c>
      <c r="G41" s="225" t="s">
        <v>338</v>
      </c>
      <c r="H41" s="225" t="s">
        <v>339</v>
      </c>
      <c r="I41" s="105">
        <v>20000</v>
      </c>
      <c r="J41" s="105">
        <v>20000</v>
      </c>
      <c r="K41" s="105">
        <v>20000</v>
      </c>
      <c r="L41" s="105"/>
      <c r="M41" s="105"/>
      <c r="N41" s="62"/>
      <c r="O41" s="62"/>
      <c r="P41" s="62"/>
      <c r="Q41" s="105"/>
      <c r="R41" s="105"/>
      <c r="S41" s="105"/>
      <c r="T41" s="105"/>
      <c r="U41" s="185"/>
      <c r="V41" s="105"/>
      <c r="W41" s="105"/>
    </row>
    <row r="42" ht="22.5" customHeight="1" spans="1:23">
      <c r="A42" s="224" t="s">
        <v>376</v>
      </c>
      <c r="B42" s="62"/>
      <c r="C42" s="62"/>
      <c r="D42" s="62"/>
      <c r="E42" s="62"/>
      <c r="F42" s="62"/>
      <c r="G42" s="62"/>
      <c r="H42" s="62"/>
      <c r="I42" s="105">
        <v>8000000</v>
      </c>
      <c r="J42" s="105">
        <v>8000000</v>
      </c>
      <c r="K42" s="105">
        <v>8000000</v>
      </c>
      <c r="L42" s="105"/>
      <c r="M42" s="105"/>
      <c r="N42" s="62"/>
      <c r="O42" s="62"/>
      <c r="P42" s="62"/>
      <c r="Q42" s="105"/>
      <c r="R42" s="105"/>
      <c r="S42" s="105"/>
      <c r="T42" s="105"/>
      <c r="U42" s="185"/>
      <c r="V42" s="105"/>
      <c r="W42" s="105"/>
    </row>
    <row r="43" ht="22.5" customHeight="1" spans="1:23">
      <c r="A43" s="225" t="s">
        <v>344</v>
      </c>
      <c r="B43" s="225" t="s">
        <v>377</v>
      </c>
      <c r="C43" s="103" t="s">
        <v>376</v>
      </c>
      <c r="D43" s="225" t="s">
        <v>72</v>
      </c>
      <c r="E43" s="225" t="s">
        <v>119</v>
      </c>
      <c r="F43" s="225" t="s">
        <v>207</v>
      </c>
      <c r="G43" s="225" t="s">
        <v>338</v>
      </c>
      <c r="H43" s="225" t="s">
        <v>339</v>
      </c>
      <c r="I43" s="105">
        <v>8000000</v>
      </c>
      <c r="J43" s="105">
        <v>8000000</v>
      </c>
      <c r="K43" s="105">
        <v>8000000</v>
      </c>
      <c r="L43" s="105"/>
      <c r="M43" s="105"/>
      <c r="N43" s="62"/>
      <c r="O43" s="62"/>
      <c r="P43" s="62"/>
      <c r="Q43" s="105"/>
      <c r="R43" s="105"/>
      <c r="S43" s="105"/>
      <c r="T43" s="105"/>
      <c r="U43" s="185"/>
      <c r="V43" s="105"/>
      <c r="W43" s="105"/>
    </row>
    <row r="44" ht="22.5" customHeight="1" spans="1:23">
      <c r="A44" s="224" t="s">
        <v>378</v>
      </c>
      <c r="B44" s="62"/>
      <c r="C44" s="62"/>
      <c r="D44" s="62"/>
      <c r="E44" s="62"/>
      <c r="F44" s="62"/>
      <c r="G44" s="62"/>
      <c r="H44" s="62"/>
      <c r="I44" s="105">
        <v>1200000</v>
      </c>
      <c r="J44" s="105">
        <v>1200000</v>
      </c>
      <c r="K44" s="105">
        <v>1200000</v>
      </c>
      <c r="L44" s="105"/>
      <c r="M44" s="105"/>
      <c r="N44" s="62"/>
      <c r="O44" s="62"/>
      <c r="P44" s="62"/>
      <c r="Q44" s="105"/>
      <c r="R44" s="105"/>
      <c r="S44" s="105"/>
      <c r="T44" s="105"/>
      <c r="U44" s="185"/>
      <c r="V44" s="105"/>
      <c r="W44" s="105"/>
    </row>
    <row r="45" ht="22.5" customHeight="1" spans="1:23">
      <c r="A45" s="225" t="s">
        <v>344</v>
      </c>
      <c r="B45" s="225" t="s">
        <v>379</v>
      </c>
      <c r="C45" s="103" t="s">
        <v>378</v>
      </c>
      <c r="D45" s="225" t="s">
        <v>72</v>
      </c>
      <c r="E45" s="225" t="s">
        <v>115</v>
      </c>
      <c r="F45" s="225" t="s">
        <v>204</v>
      </c>
      <c r="G45" s="225" t="s">
        <v>338</v>
      </c>
      <c r="H45" s="225" t="s">
        <v>339</v>
      </c>
      <c r="I45" s="105">
        <v>1200000</v>
      </c>
      <c r="J45" s="105">
        <v>1200000</v>
      </c>
      <c r="K45" s="105">
        <v>1200000</v>
      </c>
      <c r="L45" s="105"/>
      <c r="M45" s="105"/>
      <c r="N45" s="62"/>
      <c r="O45" s="62"/>
      <c r="P45" s="62"/>
      <c r="Q45" s="105"/>
      <c r="R45" s="105"/>
      <c r="S45" s="105"/>
      <c r="T45" s="105"/>
      <c r="U45" s="185"/>
      <c r="V45" s="105"/>
      <c r="W45" s="105"/>
    </row>
    <row r="46" ht="22.5" customHeight="1" spans="1:23">
      <c r="A46" s="224" t="s">
        <v>380</v>
      </c>
      <c r="B46" s="62"/>
      <c r="C46" s="62"/>
      <c r="D46" s="62"/>
      <c r="E46" s="62"/>
      <c r="F46" s="62"/>
      <c r="G46" s="62"/>
      <c r="H46" s="62"/>
      <c r="I46" s="105">
        <v>390000</v>
      </c>
      <c r="J46" s="105">
        <v>390000</v>
      </c>
      <c r="K46" s="105">
        <v>390000</v>
      </c>
      <c r="L46" s="105"/>
      <c r="M46" s="105"/>
      <c r="N46" s="62"/>
      <c r="O46" s="62"/>
      <c r="P46" s="62"/>
      <c r="Q46" s="105"/>
      <c r="R46" s="105"/>
      <c r="S46" s="105"/>
      <c r="T46" s="105"/>
      <c r="U46" s="185"/>
      <c r="V46" s="105"/>
      <c r="W46" s="105"/>
    </row>
    <row r="47" ht="22.5" customHeight="1" spans="1:23">
      <c r="A47" s="225" t="s">
        <v>341</v>
      </c>
      <c r="B47" s="225" t="s">
        <v>381</v>
      </c>
      <c r="C47" s="103" t="s">
        <v>380</v>
      </c>
      <c r="D47" s="225" t="s">
        <v>72</v>
      </c>
      <c r="E47" s="225" t="s">
        <v>110</v>
      </c>
      <c r="F47" s="225" t="s">
        <v>202</v>
      </c>
      <c r="G47" s="225" t="s">
        <v>338</v>
      </c>
      <c r="H47" s="225" t="s">
        <v>339</v>
      </c>
      <c r="I47" s="105">
        <v>390000</v>
      </c>
      <c r="J47" s="105">
        <v>390000</v>
      </c>
      <c r="K47" s="105">
        <v>390000</v>
      </c>
      <c r="L47" s="105"/>
      <c r="M47" s="105"/>
      <c r="N47" s="62"/>
      <c r="O47" s="62"/>
      <c r="P47" s="62"/>
      <c r="Q47" s="105"/>
      <c r="R47" s="105"/>
      <c r="S47" s="105"/>
      <c r="T47" s="105"/>
      <c r="U47" s="185"/>
      <c r="V47" s="105"/>
      <c r="W47" s="105"/>
    </row>
    <row r="48" ht="22.5" customHeight="1" spans="1:23">
      <c r="A48" s="224" t="s">
        <v>382</v>
      </c>
      <c r="B48" s="62"/>
      <c r="C48" s="62"/>
      <c r="D48" s="62"/>
      <c r="E48" s="62"/>
      <c r="F48" s="62"/>
      <c r="G48" s="62"/>
      <c r="H48" s="62"/>
      <c r="I48" s="105">
        <v>967500</v>
      </c>
      <c r="J48" s="105">
        <v>967500</v>
      </c>
      <c r="K48" s="105">
        <v>967500</v>
      </c>
      <c r="L48" s="105"/>
      <c r="M48" s="105"/>
      <c r="N48" s="62"/>
      <c r="O48" s="62"/>
      <c r="P48" s="62"/>
      <c r="Q48" s="105"/>
      <c r="R48" s="105"/>
      <c r="S48" s="105"/>
      <c r="T48" s="105"/>
      <c r="U48" s="185"/>
      <c r="V48" s="105"/>
      <c r="W48" s="105"/>
    </row>
    <row r="49" ht="22.5" customHeight="1" spans="1:23">
      <c r="A49" s="225" t="s">
        <v>336</v>
      </c>
      <c r="B49" s="225" t="s">
        <v>383</v>
      </c>
      <c r="C49" s="103" t="s">
        <v>382</v>
      </c>
      <c r="D49" s="225" t="s">
        <v>72</v>
      </c>
      <c r="E49" s="225" t="s">
        <v>123</v>
      </c>
      <c r="F49" s="225" t="s">
        <v>209</v>
      </c>
      <c r="G49" s="225" t="s">
        <v>338</v>
      </c>
      <c r="H49" s="225" t="s">
        <v>339</v>
      </c>
      <c r="I49" s="105">
        <v>967500</v>
      </c>
      <c r="J49" s="105">
        <v>967500</v>
      </c>
      <c r="K49" s="105">
        <v>967500</v>
      </c>
      <c r="L49" s="105"/>
      <c r="M49" s="105"/>
      <c r="N49" s="62"/>
      <c r="O49" s="62"/>
      <c r="P49" s="62"/>
      <c r="Q49" s="105"/>
      <c r="R49" s="105"/>
      <c r="S49" s="105"/>
      <c r="T49" s="105"/>
      <c r="U49" s="185"/>
      <c r="V49" s="105"/>
      <c r="W49" s="105"/>
    </row>
    <row r="50" ht="22.5" customHeight="1" spans="1:23">
      <c r="A50" s="224" t="s">
        <v>384</v>
      </c>
      <c r="B50" s="62"/>
      <c r="C50" s="62"/>
      <c r="D50" s="62"/>
      <c r="E50" s="62"/>
      <c r="F50" s="62"/>
      <c r="G50" s="62"/>
      <c r="H50" s="62"/>
      <c r="I50" s="105">
        <v>3000000</v>
      </c>
      <c r="J50" s="105">
        <v>3000000</v>
      </c>
      <c r="K50" s="105">
        <v>3000000</v>
      </c>
      <c r="L50" s="105"/>
      <c r="M50" s="105"/>
      <c r="N50" s="62"/>
      <c r="O50" s="62"/>
      <c r="P50" s="62"/>
      <c r="Q50" s="105"/>
      <c r="R50" s="105"/>
      <c r="S50" s="105"/>
      <c r="T50" s="105"/>
      <c r="U50" s="185"/>
      <c r="V50" s="105"/>
      <c r="W50" s="105"/>
    </row>
    <row r="51" ht="22.5" customHeight="1" spans="1:23">
      <c r="A51" s="225" t="s">
        <v>341</v>
      </c>
      <c r="B51" s="225" t="s">
        <v>385</v>
      </c>
      <c r="C51" s="103" t="s">
        <v>384</v>
      </c>
      <c r="D51" s="225" t="s">
        <v>72</v>
      </c>
      <c r="E51" s="225" t="s">
        <v>138</v>
      </c>
      <c r="F51" s="225" t="s">
        <v>85</v>
      </c>
      <c r="G51" s="225" t="s">
        <v>338</v>
      </c>
      <c r="H51" s="225" t="s">
        <v>339</v>
      </c>
      <c r="I51" s="105">
        <v>3000000</v>
      </c>
      <c r="J51" s="105">
        <v>3000000</v>
      </c>
      <c r="K51" s="105">
        <v>3000000</v>
      </c>
      <c r="L51" s="105"/>
      <c r="M51" s="105"/>
      <c r="N51" s="62"/>
      <c r="O51" s="62"/>
      <c r="P51" s="62"/>
      <c r="Q51" s="105"/>
      <c r="R51" s="105"/>
      <c r="S51" s="105"/>
      <c r="T51" s="105"/>
      <c r="U51" s="185"/>
      <c r="V51" s="105"/>
      <c r="W51" s="105"/>
    </row>
    <row r="52" ht="22.5" customHeight="1" spans="1:23">
      <c r="A52" s="224" t="s">
        <v>386</v>
      </c>
      <c r="B52" s="62"/>
      <c r="C52" s="62"/>
      <c r="D52" s="62"/>
      <c r="E52" s="62"/>
      <c r="F52" s="62"/>
      <c r="G52" s="62"/>
      <c r="H52" s="62"/>
      <c r="I52" s="105">
        <v>870000</v>
      </c>
      <c r="J52" s="105">
        <v>870000</v>
      </c>
      <c r="K52" s="105">
        <v>870000</v>
      </c>
      <c r="L52" s="105"/>
      <c r="M52" s="105"/>
      <c r="N52" s="62"/>
      <c r="O52" s="62"/>
      <c r="P52" s="62"/>
      <c r="Q52" s="105"/>
      <c r="R52" s="105"/>
      <c r="S52" s="105"/>
      <c r="T52" s="105"/>
      <c r="U52" s="185"/>
      <c r="V52" s="105"/>
      <c r="W52" s="105"/>
    </row>
    <row r="53" ht="22.5" customHeight="1" spans="1:23">
      <c r="A53" s="225" t="s">
        <v>344</v>
      </c>
      <c r="B53" s="225" t="s">
        <v>387</v>
      </c>
      <c r="C53" s="103" t="s">
        <v>386</v>
      </c>
      <c r="D53" s="225" t="s">
        <v>72</v>
      </c>
      <c r="E53" s="225" t="s">
        <v>121</v>
      </c>
      <c r="F53" s="225" t="s">
        <v>208</v>
      </c>
      <c r="G53" s="225" t="s">
        <v>338</v>
      </c>
      <c r="H53" s="225" t="s">
        <v>339</v>
      </c>
      <c r="I53" s="105">
        <v>870000</v>
      </c>
      <c r="J53" s="105">
        <v>870000</v>
      </c>
      <c r="K53" s="105">
        <v>870000</v>
      </c>
      <c r="L53" s="105"/>
      <c r="M53" s="105"/>
      <c r="N53" s="62"/>
      <c r="O53" s="62"/>
      <c r="P53" s="62"/>
      <c r="Q53" s="105"/>
      <c r="R53" s="105"/>
      <c r="S53" s="105"/>
      <c r="T53" s="105"/>
      <c r="U53" s="185"/>
      <c r="V53" s="105"/>
      <c r="W53" s="105"/>
    </row>
    <row r="54" ht="22.5" customHeight="1" spans="1:23">
      <c r="A54" s="224" t="s">
        <v>388</v>
      </c>
      <c r="B54" s="62"/>
      <c r="C54" s="62"/>
      <c r="D54" s="62"/>
      <c r="E54" s="62"/>
      <c r="F54" s="62"/>
      <c r="G54" s="62"/>
      <c r="H54" s="62"/>
      <c r="I54" s="105">
        <v>500000</v>
      </c>
      <c r="J54" s="105">
        <v>500000</v>
      </c>
      <c r="K54" s="105">
        <v>500000</v>
      </c>
      <c r="L54" s="105"/>
      <c r="M54" s="105"/>
      <c r="N54" s="62"/>
      <c r="O54" s="62"/>
      <c r="P54" s="62"/>
      <c r="Q54" s="105"/>
      <c r="R54" s="105"/>
      <c r="S54" s="105"/>
      <c r="T54" s="105"/>
      <c r="U54" s="185"/>
      <c r="V54" s="105"/>
      <c r="W54" s="105"/>
    </row>
    <row r="55" ht="22.5" customHeight="1" spans="1:23">
      <c r="A55" s="225" t="s">
        <v>341</v>
      </c>
      <c r="B55" s="225" t="s">
        <v>389</v>
      </c>
      <c r="C55" s="103" t="s">
        <v>388</v>
      </c>
      <c r="D55" s="225" t="s">
        <v>72</v>
      </c>
      <c r="E55" s="225" t="s">
        <v>121</v>
      </c>
      <c r="F55" s="225" t="s">
        <v>208</v>
      </c>
      <c r="G55" s="225" t="s">
        <v>291</v>
      </c>
      <c r="H55" s="225" t="s">
        <v>292</v>
      </c>
      <c r="I55" s="105">
        <v>500000</v>
      </c>
      <c r="J55" s="105">
        <v>500000</v>
      </c>
      <c r="K55" s="105">
        <v>500000</v>
      </c>
      <c r="L55" s="105"/>
      <c r="M55" s="105"/>
      <c r="N55" s="62"/>
      <c r="O55" s="62"/>
      <c r="P55" s="62"/>
      <c r="Q55" s="105"/>
      <c r="R55" s="105"/>
      <c r="S55" s="105"/>
      <c r="T55" s="105"/>
      <c r="U55" s="185"/>
      <c r="V55" s="105"/>
      <c r="W55" s="105"/>
    </row>
    <row r="56" ht="22.5" customHeight="1" spans="1:23">
      <c r="A56" s="224" t="s">
        <v>390</v>
      </c>
      <c r="B56" s="62"/>
      <c r="C56" s="62"/>
      <c r="D56" s="62"/>
      <c r="E56" s="62"/>
      <c r="F56" s="62"/>
      <c r="G56" s="62"/>
      <c r="H56" s="62"/>
      <c r="I56" s="105">
        <v>640200</v>
      </c>
      <c r="J56" s="105">
        <v>640200</v>
      </c>
      <c r="K56" s="105">
        <v>640200</v>
      </c>
      <c r="L56" s="105"/>
      <c r="M56" s="105"/>
      <c r="N56" s="62"/>
      <c r="O56" s="62"/>
      <c r="P56" s="62"/>
      <c r="Q56" s="105"/>
      <c r="R56" s="105"/>
      <c r="S56" s="105"/>
      <c r="T56" s="105"/>
      <c r="U56" s="185"/>
      <c r="V56" s="105"/>
      <c r="W56" s="105"/>
    </row>
    <row r="57" ht="22.5" customHeight="1" spans="1:23">
      <c r="A57" s="225" t="s">
        <v>344</v>
      </c>
      <c r="B57" s="225" t="s">
        <v>391</v>
      </c>
      <c r="C57" s="103" t="s">
        <v>390</v>
      </c>
      <c r="D57" s="225" t="s">
        <v>72</v>
      </c>
      <c r="E57" s="225" t="s">
        <v>89</v>
      </c>
      <c r="F57" s="225" t="s">
        <v>189</v>
      </c>
      <c r="G57" s="225" t="s">
        <v>392</v>
      </c>
      <c r="H57" s="225" t="s">
        <v>393</v>
      </c>
      <c r="I57" s="105">
        <v>40200</v>
      </c>
      <c r="J57" s="105">
        <v>40200</v>
      </c>
      <c r="K57" s="105">
        <v>40200</v>
      </c>
      <c r="L57" s="105"/>
      <c r="M57" s="105"/>
      <c r="N57" s="62"/>
      <c r="O57" s="62"/>
      <c r="P57" s="62"/>
      <c r="Q57" s="105"/>
      <c r="R57" s="105"/>
      <c r="S57" s="105"/>
      <c r="T57" s="105"/>
      <c r="U57" s="185"/>
      <c r="V57" s="105"/>
      <c r="W57" s="105"/>
    </row>
    <row r="58" ht="22.5" customHeight="1" spans="1:23">
      <c r="A58" s="225" t="s">
        <v>344</v>
      </c>
      <c r="B58" s="225" t="s">
        <v>391</v>
      </c>
      <c r="C58" s="103" t="s">
        <v>390</v>
      </c>
      <c r="D58" s="225" t="s">
        <v>72</v>
      </c>
      <c r="E58" s="225" t="s">
        <v>89</v>
      </c>
      <c r="F58" s="225" t="s">
        <v>189</v>
      </c>
      <c r="G58" s="225" t="s">
        <v>338</v>
      </c>
      <c r="H58" s="225" t="s">
        <v>339</v>
      </c>
      <c r="I58" s="105">
        <v>600000</v>
      </c>
      <c r="J58" s="105">
        <v>600000</v>
      </c>
      <c r="K58" s="105">
        <v>600000</v>
      </c>
      <c r="L58" s="105"/>
      <c r="M58" s="105"/>
      <c r="N58" s="62"/>
      <c r="O58" s="62"/>
      <c r="P58" s="62"/>
      <c r="Q58" s="105"/>
      <c r="R58" s="105"/>
      <c r="S58" s="105"/>
      <c r="T58" s="105"/>
      <c r="U58" s="185"/>
      <c r="V58" s="105"/>
      <c r="W58" s="105"/>
    </row>
    <row r="59" ht="22.5" customHeight="1" spans="1:23">
      <c r="A59" s="224" t="s">
        <v>394</v>
      </c>
      <c r="B59" s="62"/>
      <c r="C59" s="62"/>
      <c r="D59" s="62"/>
      <c r="E59" s="62"/>
      <c r="F59" s="62"/>
      <c r="G59" s="62"/>
      <c r="H59" s="62"/>
      <c r="I59" s="105">
        <v>600000</v>
      </c>
      <c r="J59" s="105">
        <v>600000</v>
      </c>
      <c r="K59" s="105">
        <v>600000</v>
      </c>
      <c r="L59" s="105"/>
      <c r="M59" s="105"/>
      <c r="N59" s="62"/>
      <c r="O59" s="62"/>
      <c r="P59" s="62"/>
      <c r="Q59" s="105"/>
      <c r="R59" s="105"/>
      <c r="S59" s="105"/>
      <c r="T59" s="105"/>
      <c r="U59" s="185"/>
      <c r="V59" s="105"/>
      <c r="W59" s="105"/>
    </row>
    <row r="60" ht="22.5" customHeight="1" spans="1:23">
      <c r="A60" s="225" t="s">
        <v>336</v>
      </c>
      <c r="B60" s="225" t="s">
        <v>395</v>
      </c>
      <c r="C60" s="103" t="s">
        <v>394</v>
      </c>
      <c r="D60" s="225" t="s">
        <v>72</v>
      </c>
      <c r="E60" s="225" t="s">
        <v>114</v>
      </c>
      <c r="F60" s="225" t="s">
        <v>189</v>
      </c>
      <c r="G60" s="225" t="s">
        <v>279</v>
      </c>
      <c r="H60" s="225" t="s">
        <v>280</v>
      </c>
      <c r="I60" s="105">
        <v>274200</v>
      </c>
      <c r="J60" s="105">
        <v>274200</v>
      </c>
      <c r="K60" s="105">
        <v>274200</v>
      </c>
      <c r="L60" s="105"/>
      <c r="M60" s="105"/>
      <c r="N60" s="62"/>
      <c r="O60" s="62"/>
      <c r="P60" s="62"/>
      <c r="Q60" s="105"/>
      <c r="R60" s="105"/>
      <c r="S60" s="105"/>
      <c r="T60" s="105"/>
      <c r="U60" s="185"/>
      <c r="V60" s="105"/>
      <c r="W60" s="105"/>
    </row>
    <row r="61" ht="22.5" customHeight="1" spans="1:23">
      <c r="A61" s="225" t="s">
        <v>336</v>
      </c>
      <c r="B61" s="225" t="s">
        <v>395</v>
      </c>
      <c r="C61" s="103" t="s">
        <v>394</v>
      </c>
      <c r="D61" s="225" t="s">
        <v>72</v>
      </c>
      <c r="E61" s="225" t="s">
        <v>114</v>
      </c>
      <c r="F61" s="225" t="s">
        <v>189</v>
      </c>
      <c r="G61" s="225" t="s">
        <v>396</v>
      </c>
      <c r="H61" s="225" t="s">
        <v>349</v>
      </c>
      <c r="I61" s="105">
        <v>325800</v>
      </c>
      <c r="J61" s="105">
        <v>325800</v>
      </c>
      <c r="K61" s="105">
        <v>325800</v>
      </c>
      <c r="L61" s="105"/>
      <c r="M61" s="105"/>
      <c r="N61" s="62"/>
      <c r="O61" s="62"/>
      <c r="P61" s="62"/>
      <c r="Q61" s="105"/>
      <c r="R61" s="105"/>
      <c r="S61" s="105"/>
      <c r="T61" s="105"/>
      <c r="U61" s="185"/>
      <c r="V61" s="105"/>
      <c r="W61" s="105"/>
    </row>
    <row r="62" ht="22.5" customHeight="1" spans="1:23">
      <c r="A62" s="224" t="s">
        <v>397</v>
      </c>
      <c r="B62" s="62"/>
      <c r="C62" s="62"/>
      <c r="D62" s="62"/>
      <c r="E62" s="62"/>
      <c r="F62" s="62"/>
      <c r="G62" s="62"/>
      <c r="H62" s="62"/>
      <c r="I62" s="105">
        <v>600000</v>
      </c>
      <c r="J62" s="105">
        <v>600000</v>
      </c>
      <c r="K62" s="105">
        <v>600000</v>
      </c>
      <c r="L62" s="105"/>
      <c r="M62" s="105"/>
      <c r="N62" s="62"/>
      <c r="O62" s="62"/>
      <c r="P62" s="62"/>
      <c r="Q62" s="105"/>
      <c r="R62" s="105"/>
      <c r="S62" s="105"/>
      <c r="T62" s="105"/>
      <c r="U62" s="185"/>
      <c r="V62" s="105"/>
      <c r="W62" s="105"/>
    </row>
    <row r="63" ht="22.5" customHeight="1" spans="1:23">
      <c r="A63" s="225" t="s">
        <v>341</v>
      </c>
      <c r="B63" s="225" t="s">
        <v>398</v>
      </c>
      <c r="C63" s="103" t="s">
        <v>397</v>
      </c>
      <c r="D63" s="225" t="s">
        <v>72</v>
      </c>
      <c r="E63" s="225" t="s">
        <v>110</v>
      </c>
      <c r="F63" s="225" t="s">
        <v>202</v>
      </c>
      <c r="G63" s="225" t="s">
        <v>338</v>
      </c>
      <c r="H63" s="225" t="s">
        <v>339</v>
      </c>
      <c r="I63" s="105">
        <v>600000</v>
      </c>
      <c r="J63" s="105">
        <v>600000</v>
      </c>
      <c r="K63" s="105">
        <v>600000</v>
      </c>
      <c r="L63" s="105"/>
      <c r="M63" s="105"/>
      <c r="N63" s="62"/>
      <c r="O63" s="62"/>
      <c r="P63" s="62"/>
      <c r="Q63" s="105"/>
      <c r="R63" s="105"/>
      <c r="S63" s="105"/>
      <c r="T63" s="105"/>
      <c r="U63" s="185"/>
      <c r="V63" s="105"/>
      <c r="W63" s="105"/>
    </row>
    <row r="64" ht="22.5" customHeight="1" spans="1:23">
      <c r="A64" s="114" t="s">
        <v>139</v>
      </c>
      <c r="B64" s="115"/>
      <c r="C64" s="115"/>
      <c r="D64" s="115"/>
      <c r="E64" s="115"/>
      <c r="F64" s="115"/>
      <c r="G64" s="115"/>
      <c r="H64" s="116"/>
      <c r="I64" s="105">
        <v>83248706</v>
      </c>
      <c r="J64" s="105">
        <v>83248706</v>
      </c>
      <c r="K64" s="229">
        <v>83248706</v>
      </c>
      <c r="L64" s="105"/>
      <c r="M64" s="105"/>
      <c r="N64" s="117"/>
      <c r="O64" s="117"/>
      <c r="P64" s="117"/>
      <c r="Q64" s="105"/>
      <c r="R64" s="105"/>
      <c r="S64" s="105"/>
      <c r="T64" s="105"/>
      <c r="U64" s="61"/>
      <c r="V64" s="105"/>
      <c r="W64" s="105"/>
    </row>
  </sheetData>
  <mergeCells count="52">
    <mergeCell ref="A2:W2"/>
    <mergeCell ref="A3:H3"/>
    <mergeCell ref="J4:M4"/>
    <mergeCell ref="N4:P4"/>
    <mergeCell ref="R4:W4"/>
    <mergeCell ref="A9:C9"/>
    <mergeCell ref="A9:C9"/>
    <mergeCell ref="A11:C11"/>
    <mergeCell ref="A13:C13"/>
    <mergeCell ref="A20:C20"/>
    <mergeCell ref="A23:C23"/>
    <mergeCell ref="A25:C25"/>
    <mergeCell ref="A27:C27"/>
    <mergeCell ref="A29:C29"/>
    <mergeCell ref="A31:C31"/>
    <mergeCell ref="A33:C33"/>
    <mergeCell ref="A36:C36"/>
    <mergeCell ref="A38:C38"/>
    <mergeCell ref="A40:C40"/>
    <mergeCell ref="A42:C42"/>
    <mergeCell ref="A44:C44"/>
    <mergeCell ref="A46:C46"/>
    <mergeCell ref="A48:C48"/>
    <mergeCell ref="A50:C50"/>
    <mergeCell ref="A52:C52"/>
    <mergeCell ref="A54:C54"/>
    <mergeCell ref="A56:C56"/>
    <mergeCell ref="A59:C59"/>
    <mergeCell ref="A62:C62"/>
    <mergeCell ref="A64:H6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37"/>
  <sheetViews>
    <sheetView showZeros="0" topLeftCell="B224" workbookViewId="0">
      <selection activeCell="A1" sqref="A1"/>
    </sheetView>
  </sheetViews>
  <sheetFormatPr defaultColWidth="10.7" defaultRowHeight="12" customHeight="1"/>
  <cols>
    <col min="1" max="1" width="40" customWidth="1"/>
    <col min="2" max="2" width="22.575" customWidth="1"/>
    <col min="3" max="3" width="56" customWidth="1"/>
    <col min="4" max="6" width="21.2833333333333" customWidth="1"/>
    <col min="7" max="7" width="14" customWidth="1"/>
    <col min="8" max="8" width="19.85" customWidth="1"/>
    <col min="9" max="10" width="14" customWidth="1"/>
    <col min="11" max="11" width="32.1416666666667" customWidth="1"/>
  </cols>
  <sheetData>
    <row r="1" ht="15" customHeight="1" spans="11:11">
      <c r="K1" s="176" t="s">
        <v>399</v>
      </c>
    </row>
    <row r="2" ht="36.75" customHeight="1" spans="1:11">
      <c r="A2" s="86" t="s">
        <v>400</v>
      </c>
      <c r="B2" s="141"/>
      <c r="C2" s="87"/>
      <c r="D2" s="87"/>
      <c r="E2" s="87"/>
      <c r="F2" s="87"/>
      <c r="G2" s="141"/>
      <c r="H2" s="87"/>
      <c r="I2" s="141"/>
      <c r="J2" s="141"/>
      <c r="K2" s="87"/>
    </row>
    <row r="3" ht="17.25" customHeight="1" spans="1:3">
      <c r="A3" s="134" t="str">
        <f>"单位名称："&amp;"香格里拉市住房和城乡建设局"</f>
        <v>单位名称：香格里拉市住房和城乡建设局</v>
      </c>
      <c r="B3" s="216"/>
      <c r="C3" s="135"/>
    </row>
    <row r="4" ht="44.25" customHeight="1" spans="1:11">
      <c r="A4" s="126" t="s">
        <v>401</v>
      </c>
      <c r="B4" s="136" t="s">
        <v>229</v>
      </c>
      <c r="C4" s="126" t="s">
        <v>402</v>
      </c>
      <c r="D4" s="126" t="s">
        <v>403</v>
      </c>
      <c r="E4" s="126" t="s">
        <v>404</v>
      </c>
      <c r="F4" s="126" t="s">
        <v>405</v>
      </c>
      <c r="G4" s="136" t="s">
        <v>406</v>
      </c>
      <c r="H4" s="126" t="s">
        <v>407</v>
      </c>
      <c r="I4" s="136" t="s">
        <v>408</v>
      </c>
      <c r="J4" s="136" t="s">
        <v>409</v>
      </c>
      <c r="K4" s="126" t="s">
        <v>410</v>
      </c>
    </row>
    <row r="5" ht="19.5" customHeight="1" spans="1:11">
      <c r="A5" s="217">
        <v>1</v>
      </c>
      <c r="B5" s="217">
        <v>2</v>
      </c>
      <c r="C5" s="217">
        <v>3</v>
      </c>
      <c r="D5" s="217">
        <v>4</v>
      </c>
      <c r="E5" s="217">
        <v>5</v>
      </c>
      <c r="F5" s="217">
        <v>6</v>
      </c>
      <c r="G5" s="217">
        <v>7</v>
      </c>
      <c r="H5" s="217">
        <v>8</v>
      </c>
      <c r="I5" s="217">
        <v>9</v>
      </c>
      <c r="J5" s="217">
        <v>10</v>
      </c>
      <c r="K5" s="217">
        <v>11</v>
      </c>
    </row>
    <row r="6" ht="22.5" customHeight="1" spans="1:11">
      <c r="A6" s="218" t="s">
        <v>72</v>
      </c>
      <c r="B6" s="72"/>
      <c r="C6" s="72"/>
      <c r="D6" s="72"/>
      <c r="E6" s="72"/>
      <c r="F6" s="218"/>
      <c r="G6" s="72"/>
      <c r="H6" s="218"/>
      <c r="I6" s="72"/>
      <c r="J6" s="72"/>
      <c r="K6" s="218"/>
    </row>
    <row r="7" ht="22.5" customHeight="1" spans="1:11">
      <c r="A7" s="218" t="str">
        <f>"   "&amp;"保障性住房工作专项经费"</f>
        <v>   保障性住房工作专项经费</v>
      </c>
      <c r="B7" s="104" t="s">
        <v>345</v>
      </c>
      <c r="C7" s="219" t="s">
        <v>411</v>
      </c>
      <c r="D7" s="220"/>
      <c r="E7" s="220"/>
      <c r="F7" s="220"/>
      <c r="G7" s="221"/>
      <c r="H7" s="220"/>
      <c r="I7" s="221"/>
      <c r="J7" s="221"/>
      <c r="K7" s="220"/>
    </row>
    <row r="8" ht="22.5" customHeight="1" spans="1:11">
      <c r="A8" s="218"/>
      <c r="B8" s="104"/>
      <c r="C8" s="219"/>
      <c r="D8" s="220" t="s">
        <v>412</v>
      </c>
      <c r="E8" s="220" t="s">
        <v>413</v>
      </c>
      <c r="F8" s="220" t="s">
        <v>414</v>
      </c>
      <c r="G8" s="221" t="s">
        <v>415</v>
      </c>
      <c r="H8" s="220" t="s">
        <v>416</v>
      </c>
      <c r="I8" s="221" t="s">
        <v>417</v>
      </c>
      <c r="J8" s="221" t="s">
        <v>418</v>
      </c>
      <c r="K8" s="220" t="s">
        <v>419</v>
      </c>
    </row>
    <row r="9" ht="22.5" customHeight="1" spans="1:11">
      <c r="A9" s="62"/>
      <c r="B9" s="62"/>
      <c r="C9" s="62"/>
      <c r="D9" s="220" t="s">
        <v>412</v>
      </c>
      <c r="E9" s="220" t="s">
        <v>413</v>
      </c>
      <c r="F9" s="220" t="s">
        <v>420</v>
      </c>
      <c r="G9" s="221" t="s">
        <v>415</v>
      </c>
      <c r="H9" s="220" t="s">
        <v>421</v>
      </c>
      <c r="I9" s="221" t="s">
        <v>422</v>
      </c>
      <c r="J9" s="221" t="s">
        <v>418</v>
      </c>
      <c r="K9" s="220" t="s">
        <v>423</v>
      </c>
    </row>
    <row r="10" ht="22.5" customHeight="1" spans="1:11">
      <c r="A10" s="62"/>
      <c r="B10" s="62"/>
      <c r="C10" s="62"/>
      <c r="D10" s="220" t="s">
        <v>412</v>
      </c>
      <c r="E10" s="220" t="s">
        <v>413</v>
      </c>
      <c r="F10" s="220" t="s">
        <v>424</v>
      </c>
      <c r="G10" s="221" t="s">
        <v>415</v>
      </c>
      <c r="H10" s="220" t="s">
        <v>186</v>
      </c>
      <c r="I10" s="221" t="s">
        <v>422</v>
      </c>
      <c r="J10" s="221" t="s">
        <v>418</v>
      </c>
      <c r="K10" s="220" t="s">
        <v>425</v>
      </c>
    </row>
    <row r="11" ht="22.5" customHeight="1" spans="1:11">
      <c r="A11" s="62"/>
      <c r="B11" s="62"/>
      <c r="C11" s="62"/>
      <c r="D11" s="220" t="s">
        <v>412</v>
      </c>
      <c r="E11" s="220" t="s">
        <v>426</v>
      </c>
      <c r="F11" s="220" t="s">
        <v>427</v>
      </c>
      <c r="G11" s="221" t="s">
        <v>428</v>
      </c>
      <c r="H11" s="220" t="s">
        <v>429</v>
      </c>
      <c r="I11" s="221" t="s">
        <v>430</v>
      </c>
      <c r="J11" s="221" t="s">
        <v>418</v>
      </c>
      <c r="K11" s="220" t="s">
        <v>431</v>
      </c>
    </row>
    <row r="12" ht="22.5" customHeight="1" spans="1:11">
      <c r="A12" s="62"/>
      <c r="B12" s="62"/>
      <c r="C12" s="62"/>
      <c r="D12" s="220" t="s">
        <v>412</v>
      </c>
      <c r="E12" s="220" t="s">
        <v>426</v>
      </c>
      <c r="F12" s="220" t="s">
        <v>432</v>
      </c>
      <c r="G12" s="221" t="s">
        <v>428</v>
      </c>
      <c r="H12" s="220" t="s">
        <v>433</v>
      </c>
      <c r="I12" s="221" t="s">
        <v>430</v>
      </c>
      <c r="J12" s="221" t="s">
        <v>418</v>
      </c>
      <c r="K12" s="220" t="s">
        <v>434</v>
      </c>
    </row>
    <row r="13" ht="22.5" customHeight="1" spans="1:11">
      <c r="A13" s="62"/>
      <c r="B13" s="62"/>
      <c r="C13" s="62"/>
      <c r="D13" s="220" t="s">
        <v>412</v>
      </c>
      <c r="E13" s="220" t="s">
        <v>435</v>
      </c>
      <c r="F13" s="220" t="s">
        <v>436</v>
      </c>
      <c r="G13" s="221" t="s">
        <v>415</v>
      </c>
      <c r="H13" s="220" t="s">
        <v>437</v>
      </c>
      <c r="I13" s="221" t="s">
        <v>438</v>
      </c>
      <c r="J13" s="221" t="s">
        <v>439</v>
      </c>
      <c r="K13" s="220" t="s">
        <v>440</v>
      </c>
    </row>
    <row r="14" ht="22.5" customHeight="1" spans="1:11">
      <c r="A14" s="62"/>
      <c r="B14" s="62"/>
      <c r="C14" s="62"/>
      <c r="D14" s="220" t="s">
        <v>412</v>
      </c>
      <c r="E14" s="220" t="s">
        <v>441</v>
      </c>
      <c r="F14" s="220" t="s">
        <v>442</v>
      </c>
      <c r="G14" s="221" t="s">
        <v>443</v>
      </c>
      <c r="H14" s="220" t="s">
        <v>444</v>
      </c>
      <c r="I14" s="221" t="s">
        <v>445</v>
      </c>
      <c r="J14" s="221" t="s">
        <v>418</v>
      </c>
      <c r="K14" s="220" t="s">
        <v>446</v>
      </c>
    </row>
    <row r="15" ht="22.5" customHeight="1" spans="1:11">
      <c r="A15" s="62"/>
      <c r="B15" s="62"/>
      <c r="C15" s="62"/>
      <c r="D15" s="220" t="s">
        <v>447</v>
      </c>
      <c r="E15" s="220" t="s">
        <v>448</v>
      </c>
      <c r="F15" s="220" t="s">
        <v>449</v>
      </c>
      <c r="G15" s="221" t="s">
        <v>415</v>
      </c>
      <c r="H15" s="220" t="s">
        <v>450</v>
      </c>
      <c r="I15" s="221" t="s">
        <v>451</v>
      </c>
      <c r="J15" s="221" t="s">
        <v>439</v>
      </c>
      <c r="K15" s="220" t="s">
        <v>452</v>
      </c>
    </row>
    <row r="16" ht="22.5" customHeight="1" spans="1:11">
      <c r="A16" s="62"/>
      <c r="B16" s="62"/>
      <c r="C16" s="62"/>
      <c r="D16" s="220" t="s">
        <v>447</v>
      </c>
      <c r="E16" s="220" t="s">
        <v>448</v>
      </c>
      <c r="F16" s="220" t="s">
        <v>453</v>
      </c>
      <c r="G16" s="221" t="s">
        <v>415</v>
      </c>
      <c r="H16" s="220" t="s">
        <v>454</v>
      </c>
      <c r="I16" s="221" t="s">
        <v>451</v>
      </c>
      <c r="J16" s="221" t="s">
        <v>439</v>
      </c>
      <c r="K16" s="220" t="s">
        <v>453</v>
      </c>
    </row>
    <row r="17" ht="22.5" customHeight="1" spans="1:11">
      <c r="A17" s="62"/>
      <c r="B17" s="62"/>
      <c r="C17" s="62"/>
      <c r="D17" s="220" t="s">
        <v>455</v>
      </c>
      <c r="E17" s="220" t="s">
        <v>456</v>
      </c>
      <c r="F17" s="220" t="s">
        <v>457</v>
      </c>
      <c r="G17" s="221" t="s">
        <v>428</v>
      </c>
      <c r="H17" s="220" t="s">
        <v>429</v>
      </c>
      <c r="I17" s="221" t="s">
        <v>430</v>
      </c>
      <c r="J17" s="221" t="s">
        <v>418</v>
      </c>
      <c r="K17" s="220" t="s">
        <v>458</v>
      </c>
    </row>
    <row r="18" ht="22.5" customHeight="1" spans="1:11">
      <c r="A18" s="62"/>
      <c r="B18" s="62"/>
      <c r="C18" s="62"/>
      <c r="D18" s="220" t="s">
        <v>455</v>
      </c>
      <c r="E18" s="220" t="s">
        <v>456</v>
      </c>
      <c r="F18" s="220" t="s">
        <v>459</v>
      </c>
      <c r="G18" s="221" t="s">
        <v>428</v>
      </c>
      <c r="H18" s="220" t="s">
        <v>429</v>
      </c>
      <c r="I18" s="221" t="s">
        <v>430</v>
      </c>
      <c r="J18" s="221" t="s">
        <v>418</v>
      </c>
      <c r="K18" s="220" t="s">
        <v>460</v>
      </c>
    </row>
    <row r="19" ht="22.5" customHeight="1" spans="1:11">
      <c r="A19" s="218" t="str">
        <f>"   "&amp;"小中甸镇、尼西乡污水处理厂运维服务项目专项资金"</f>
        <v>   小中甸镇、尼西乡污水处理厂运维服务项目专项资金</v>
      </c>
      <c r="B19" s="104" t="s">
        <v>398</v>
      </c>
      <c r="C19" s="219" t="s">
        <v>461</v>
      </c>
      <c r="D19" s="62"/>
      <c r="E19" s="62"/>
      <c r="F19" s="62"/>
      <c r="G19" s="62"/>
      <c r="H19" s="62"/>
      <c r="I19" s="62"/>
      <c r="J19" s="62"/>
      <c r="K19" s="62"/>
    </row>
    <row r="20" ht="22.5" customHeight="1" spans="1:11">
      <c r="A20" s="62"/>
      <c r="B20" s="62"/>
      <c r="C20" s="62"/>
      <c r="D20" s="220" t="s">
        <v>412</v>
      </c>
      <c r="E20" s="220" t="s">
        <v>413</v>
      </c>
      <c r="F20" s="220" t="s">
        <v>462</v>
      </c>
      <c r="G20" s="221" t="s">
        <v>415</v>
      </c>
      <c r="H20" s="220" t="s">
        <v>463</v>
      </c>
      <c r="I20" s="221" t="s">
        <v>464</v>
      </c>
      <c r="J20" s="221" t="s">
        <v>418</v>
      </c>
      <c r="K20" s="220" t="s">
        <v>465</v>
      </c>
    </row>
    <row r="21" ht="22.5" customHeight="1" spans="1:11">
      <c r="A21" s="62"/>
      <c r="B21" s="62"/>
      <c r="C21" s="62"/>
      <c r="D21" s="220" t="s">
        <v>412</v>
      </c>
      <c r="E21" s="220" t="s">
        <v>426</v>
      </c>
      <c r="F21" s="220" t="s">
        <v>466</v>
      </c>
      <c r="G21" s="221" t="s">
        <v>428</v>
      </c>
      <c r="H21" s="220" t="s">
        <v>429</v>
      </c>
      <c r="I21" s="221" t="s">
        <v>430</v>
      </c>
      <c r="J21" s="221" t="s">
        <v>418</v>
      </c>
      <c r="K21" s="220" t="s">
        <v>467</v>
      </c>
    </row>
    <row r="22" ht="22.5" customHeight="1" spans="1:11">
      <c r="A22" s="62"/>
      <c r="B22" s="62"/>
      <c r="C22" s="62"/>
      <c r="D22" s="220" t="s">
        <v>412</v>
      </c>
      <c r="E22" s="220" t="s">
        <v>435</v>
      </c>
      <c r="F22" s="220" t="s">
        <v>468</v>
      </c>
      <c r="G22" s="221" t="s">
        <v>428</v>
      </c>
      <c r="H22" s="220" t="s">
        <v>429</v>
      </c>
      <c r="I22" s="221" t="s">
        <v>430</v>
      </c>
      <c r="J22" s="221" t="s">
        <v>418</v>
      </c>
      <c r="K22" s="220" t="s">
        <v>469</v>
      </c>
    </row>
    <row r="23" ht="22.5" customHeight="1" spans="1:11">
      <c r="A23" s="62"/>
      <c r="B23" s="62"/>
      <c r="C23" s="62"/>
      <c r="D23" s="220" t="s">
        <v>412</v>
      </c>
      <c r="E23" s="220" t="s">
        <v>441</v>
      </c>
      <c r="F23" s="220" t="s">
        <v>470</v>
      </c>
      <c r="G23" s="221" t="s">
        <v>443</v>
      </c>
      <c r="H23" s="220" t="s">
        <v>471</v>
      </c>
      <c r="I23" s="221" t="s">
        <v>472</v>
      </c>
      <c r="J23" s="221" t="s">
        <v>418</v>
      </c>
      <c r="K23" s="220" t="s">
        <v>473</v>
      </c>
    </row>
    <row r="24" ht="22.5" customHeight="1" spans="1:11">
      <c r="A24" s="62"/>
      <c r="B24" s="62"/>
      <c r="C24" s="62"/>
      <c r="D24" s="220" t="s">
        <v>447</v>
      </c>
      <c r="E24" s="220" t="s">
        <v>474</v>
      </c>
      <c r="F24" s="220" t="s">
        <v>475</v>
      </c>
      <c r="G24" s="221" t="s">
        <v>415</v>
      </c>
      <c r="H24" s="220" t="s">
        <v>476</v>
      </c>
      <c r="I24" s="221" t="s">
        <v>438</v>
      </c>
      <c r="J24" s="221" t="s">
        <v>439</v>
      </c>
      <c r="K24" s="220" t="s">
        <v>477</v>
      </c>
    </row>
    <row r="25" ht="22.5" customHeight="1" spans="1:11">
      <c r="A25" s="62"/>
      <c r="B25" s="62"/>
      <c r="C25" s="62"/>
      <c r="D25" s="220" t="s">
        <v>455</v>
      </c>
      <c r="E25" s="220" t="s">
        <v>456</v>
      </c>
      <c r="F25" s="220" t="s">
        <v>478</v>
      </c>
      <c r="G25" s="221" t="s">
        <v>428</v>
      </c>
      <c r="H25" s="220" t="s">
        <v>429</v>
      </c>
      <c r="I25" s="221" t="s">
        <v>430</v>
      </c>
      <c r="J25" s="221" t="s">
        <v>418</v>
      </c>
      <c r="K25" s="220" t="s">
        <v>479</v>
      </c>
    </row>
    <row r="26" ht="22.5" customHeight="1" spans="1:11">
      <c r="A26" s="218" t="str">
        <f>"   "&amp;"2024年城市维护费专项资金"</f>
        <v>   2024年城市维护费专项资金</v>
      </c>
      <c r="B26" s="104" t="s">
        <v>337</v>
      </c>
      <c r="C26" s="219" t="s">
        <v>480</v>
      </c>
      <c r="D26" s="62"/>
      <c r="E26" s="62"/>
      <c r="F26" s="62"/>
      <c r="G26" s="62"/>
      <c r="H26" s="62"/>
      <c r="I26" s="62"/>
      <c r="J26" s="62"/>
      <c r="K26" s="62"/>
    </row>
    <row r="27" ht="22.5" customHeight="1" spans="1:11">
      <c r="A27" s="62"/>
      <c r="B27" s="62"/>
      <c r="C27" s="62"/>
      <c r="D27" s="220" t="s">
        <v>412</v>
      </c>
      <c r="E27" s="220" t="s">
        <v>413</v>
      </c>
      <c r="F27" s="220" t="s">
        <v>481</v>
      </c>
      <c r="G27" s="221" t="s">
        <v>415</v>
      </c>
      <c r="H27" s="220" t="s">
        <v>482</v>
      </c>
      <c r="I27" s="221" t="s">
        <v>483</v>
      </c>
      <c r="J27" s="221" t="s">
        <v>418</v>
      </c>
      <c r="K27" s="220" t="s">
        <v>484</v>
      </c>
    </row>
    <row r="28" ht="22.5" customHeight="1" spans="1:11">
      <c r="A28" s="62"/>
      <c r="B28" s="62"/>
      <c r="C28" s="62"/>
      <c r="D28" s="220" t="s">
        <v>412</v>
      </c>
      <c r="E28" s="220" t="s">
        <v>413</v>
      </c>
      <c r="F28" s="220" t="s">
        <v>485</v>
      </c>
      <c r="G28" s="221" t="s">
        <v>415</v>
      </c>
      <c r="H28" s="220" t="s">
        <v>486</v>
      </c>
      <c r="I28" s="221" t="s">
        <v>483</v>
      </c>
      <c r="J28" s="221" t="s">
        <v>418</v>
      </c>
      <c r="K28" s="220" t="s">
        <v>487</v>
      </c>
    </row>
    <row r="29" ht="22.5" customHeight="1" spans="1:11">
      <c r="A29" s="62"/>
      <c r="B29" s="62"/>
      <c r="C29" s="62"/>
      <c r="D29" s="220" t="s">
        <v>412</v>
      </c>
      <c r="E29" s="220" t="s">
        <v>413</v>
      </c>
      <c r="F29" s="220" t="s">
        <v>488</v>
      </c>
      <c r="G29" s="221" t="s">
        <v>415</v>
      </c>
      <c r="H29" s="220" t="s">
        <v>489</v>
      </c>
      <c r="I29" s="221" t="s">
        <v>483</v>
      </c>
      <c r="J29" s="221" t="s">
        <v>418</v>
      </c>
      <c r="K29" s="220" t="s">
        <v>490</v>
      </c>
    </row>
    <row r="30" ht="22.5" customHeight="1" spans="1:11">
      <c r="A30" s="62"/>
      <c r="B30" s="62"/>
      <c r="C30" s="62"/>
      <c r="D30" s="220" t="s">
        <v>412</v>
      </c>
      <c r="E30" s="220" t="s">
        <v>413</v>
      </c>
      <c r="F30" s="220" t="s">
        <v>491</v>
      </c>
      <c r="G30" s="221" t="s">
        <v>415</v>
      </c>
      <c r="H30" s="220" t="s">
        <v>492</v>
      </c>
      <c r="I30" s="221" t="s">
        <v>483</v>
      </c>
      <c r="J30" s="221" t="s">
        <v>418</v>
      </c>
      <c r="K30" s="220" t="s">
        <v>493</v>
      </c>
    </row>
    <row r="31" ht="22.5" customHeight="1" spans="1:11">
      <c r="A31" s="62"/>
      <c r="B31" s="62"/>
      <c r="C31" s="62"/>
      <c r="D31" s="220" t="s">
        <v>412</v>
      </c>
      <c r="E31" s="220" t="s">
        <v>413</v>
      </c>
      <c r="F31" s="220" t="s">
        <v>494</v>
      </c>
      <c r="G31" s="221" t="s">
        <v>415</v>
      </c>
      <c r="H31" s="220" t="s">
        <v>495</v>
      </c>
      <c r="I31" s="221" t="s">
        <v>483</v>
      </c>
      <c r="J31" s="221" t="s">
        <v>418</v>
      </c>
      <c r="K31" s="220" t="s">
        <v>496</v>
      </c>
    </row>
    <row r="32" ht="22.5" customHeight="1" spans="1:11">
      <c r="A32" s="62"/>
      <c r="B32" s="62"/>
      <c r="C32" s="62"/>
      <c r="D32" s="220" t="s">
        <v>412</v>
      </c>
      <c r="E32" s="220" t="s">
        <v>413</v>
      </c>
      <c r="F32" s="220" t="s">
        <v>497</v>
      </c>
      <c r="G32" s="221" t="s">
        <v>415</v>
      </c>
      <c r="H32" s="220" t="s">
        <v>498</v>
      </c>
      <c r="I32" s="221" t="s">
        <v>483</v>
      </c>
      <c r="J32" s="221" t="s">
        <v>418</v>
      </c>
      <c r="K32" s="220" t="s">
        <v>499</v>
      </c>
    </row>
    <row r="33" ht="22.5" customHeight="1" spans="1:11">
      <c r="A33" s="62"/>
      <c r="B33" s="62"/>
      <c r="C33" s="62"/>
      <c r="D33" s="220" t="s">
        <v>412</v>
      </c>
      <c r="E33" s="220" t="s">
        <v>413</v>
      </c>
      <c r="F33" s="220" t="s">
        <v>500</v>
      </c>
      <c r="G33" s="221" t="s">
        <v>415</v>
      </c>
      <c r="H33" s="220" t="s">
        <v>501</v>
      </c>
      <c r="I33" s="221" t="s">
        <v>483</v>
      </c>
      <c r="J33" s="221" t="s">
        <v>418</v>
      </c>
      <c r="K33" s="220" t="s">
        <v>502</v>
      </c>
    </row>
    <row r="34" ht="22.5" customHeight="1" spans="1:11">
      <c r="A34" s="62"/>
      <c r="B34" s="62"/>
      <c r="C34" s="62"/>
      <c r="D34" s="220" t="s">
        <v>412</v>
      </c>
      <c r="E34" s="220" t="s">
        <v>413</v>
      </c>
      <c r="F34" s="220" t="s">
        <v>503</v>
      </c>
      <c r="G34" s="221" t="s">
        <v>415</v>
      </c>
      <c r="H34" s="220" t="s">
        <v>504</v>
      </c>
      <c r="I34" s="221" t="s">
        <v>505</v>
      </c>
      <c r="J34" s="221" t="s">
        <v>418</v>
      </c>
      <c r="K34" s="220" t="s">
        <v>506</v>
      </c>
    </row>
    <row r="35" ht="22.5" customHeight="1" spans="1:11">
      <c r="A35" s="62"/>
      <c r="B35" s="62"/>
      <c r="C35" s="62"/>
      <c r="D35" s="220" t="s">
        <v>412</v>
      </c>
      <c r="E35" s="220" t="s">
        <v>413</v>
      </c>
      <c r="F35" s="220" t="s">
        <v>507</v>
      </c>
      <c r="G35" s="221" t="s">
        <v>415</v>
      </c>
      <c r="H35" s="220" t="s">
        <v>508</v>
      </c>
      <c r="I35" s="221" t="s">
        <v>505</v>
      </c>
      <c r="J35" s="221" t="s">
        <v>418</v>
      </c>
      <c r="K35" s="220" t="s">
        <v>509</v>
      </c>
    </row>
    <row r="36" ht="22.5" customHeight="1" spans="1:11">
      <c r="A36" s="62"/>
      <c r="B36" s="62"/>
      <c r="C36" s="62"/>
      <c r="D36" s="220" t="s">
        <v>412</v>
      </c>
      <c r="E36" s="220" t="s">
        <v>413</v>
      </c>
      <c r="F36" s="220" t="s">
        <v>510</v>
      </c>
      <c r="G36" s="221" t="s">
        <v>415</v>
      </c>
      <c r="H36" s="220" t="s">
        <v>511</v>
      </c>
      <c r="I36" s="221" t="s">
        <v>505</v>
      </c>
      <c r="J36" s="221" t="s">
        <v>418</v>
      </c>
      <c r="K36" s="220" t="s">
        <v>512</v>
      </c>
    </row>
    <row r="37" ht="22.5" customHeight="1" spans="1:11">
      <c r="A37" s="62"/>
      <c r="B37" s="62"/>
      <c r="C37" s="62"/>
      <c r="D37" s="220" t="s">
        <v>412</v>
      </c>
      <c r="E37" s="220" t="s">
        <v>426</v>
      </c>
      <c r="F37" s="220" t="s">
        <v>513</v>
      </c>
      <c r="G37" s="221" t="s">
        <v>428</v>
      </c>
      <c r="H37" s="220" t="s">
        <v>429</v>
      </c>
      <c r="I37" s="221" t="s">
        <v>430</v>
      </c>
      <c r="J37" s="221" t="s">
        <v>418</v>
      </c>
      <c r="K37" s="220" t="s">
        <v>514</v>
      </c>
    </row>
    <row r="38" ht="22.5" customHeight="1" spans="1:11">
      <c r="A38" s="62"/>
      <c r="B38" s="62"/>
      <c r="C38" s="62"/>
      <c r="D38" s="220" t="s">
        <v>412</v>
      </c>
      <c r="E38" s="220" t="s">
        <v>435</v>
      </c>
      <c r="F38" s="220" t="s">
        <v>515</v>
      </c>
      <c r="G38" s="221" t="s">
        <v>428</v>
      </c>
      <c r="H38" s="220" t="s">
        <v>429</v>
      </c>
      <c r="I38" s="221" t="s">
        <v>430</v>
      </c>
      <c r="J38" s="221" t="s">
        <v>418</v>
      </c>
      <c r="K38" s="220" t="s">
        <v>516</v>
      </c>
    </row>
    <row r="39" ht="22.5" customHeight="1" spans="1:11">
      <c r="A39" s="62"/>
      <c r="B39" s="62"/>
      <c r="C39" s="62"/>
      <c r="D39" s="220" t="s">
        <v>412</v>
      </c>
      <c r="E39" s="220" t="s">
        <v>441</v>
      </c>
      <c r="F39" s="220" t="s">
        <v>470</v>
      </c>
      <c r="G39" s="221" t="s">
        <v>443</v>
      </c>
      <c r="H39" s="220" t="s">
        <v>517</v>
      </c>
      <c r="I39" s="221" t="s">
        <v>445</v>
      </c>
      <c r="J39" s="221" t="s">
        <v>418</v>
      </c>
      <c r="K39" s="220" t="s">
        <v>518</v>
      </c>
    </row>
    <row r="40" ht="22.5" customHeight="1" spans="1:11">
      <c r="A40" s="62"/>
      <c r="B40" s="62"/>
      <c r="C40" s="62"/>
      <c r="D40" s="220" t="s">
        <v>447</v>
      </c>
      <c r="E40" s="220" t="s">
        <v>448</v>
      </c>
      <c r="F40" s="220" t="s">
        <v>519</v>
      </c>
      <c r="G40" s="221" t="s">
        <v>415</v>
      </c>
      <c r="H40" s="220" t="s">
        <v>520</v>
      </c>
      <c r="I40" s="221" t="s">
        <v>438</v>
      </c>
      <c r="J40" s="221" t="s">
        <v>439</v>
      </c>
      <c r="K40" s="220" t="s">
        <v>521</v>
      </c>
    </row>
    <row r="41" ht="22.5" customHeight="1" spans="1:11">
      <c r="A41" s="62"/>
      <c r="B41" s="62"/>
      <c r="C41" s="62"/>
      <c r="D41" s="220" t="s">
        <v>447</v>
      </c>
      <c r="E41" s="220" t="s">
        <v>522</v>
      </c>
      <c r="F41" s="220" t="s">
        <v>523</v>
      </c>
      <c r="G41" s="221" t="s">
        <v>415</v>
      </c>
      <c r="H41" s="220" t="s">
        <v>524</v>
      </c>
      <c r="I41" s="221" t="s">
        <v>438</v>
      </c>
      <c r="J41" s="221" t="s">
        <v>439</v>
      </c>
      <c r="K41" s="220" t="s">
        <v>523</v>
      </c>
    </row>
    <row r="42" ht="22.5" customHeight="1" spans="1:11">
      <c r="A42" s="62"/>
      <c r="B42" s="62"/>
      <c r="C42" s="62"/>
      <c r="D42" s="220" t="s">
        <v>455</v>
      </c>
      <c r="E42" s="220" t="s">
        <v>456</v>
      </c>
      <c r="F42" s="220" t="s">
        <v>525</v>
      </c>
      <c r="G42" s="221" t="s">
        <v>415</v>
      </c>
      <c r="H42" s="220" t="s">
        <v>526</v>
      </c>
      <c r="I42" s="221" t="s">
        <v>430</v>
      </c>
      <c r="J42" s="221" t="s">
        <v>418</v>
      </c>
      <c r="K42" s="220" t="s">
        <v>527</v>
      </c>
    </row>
    <row r="43" ht="22.5" customHeight="1" spans="1:11">
      <c r="A43" s="218" t="str">
        <f>"   "&amp;"香格里拉市建塘镇纳帕海周边村庄污水收集处理一体化站（泵站）运维服务项目专项资金"</f>
        <v>   香格里拉市建塘镇纳帕海周边村庄污水收集处理一体化站（泵站）运维服务项目专项资金</v>
      </c>
      <c r="B43" s="104" t="s">
        <v>381</v>
      </c>
      <c r="C43" s="219" t="s">
        <v>528</v>
      </c>
      <c r="D43" s="62"/>
      <c r="E43" s="62"/>
      <c r="F43" s="62"/>
      <c r="G43" s="62"/>
      <c r="H43" s="62"/>
      <c r="I43" s="62"/>
      <c r="J43" s="62"/>
      <c r="K43" s="62"/>
    </row>
    <row r="44" ht="22.5" customHeight="1" spans="1:11">
      <c r="A44" s="62"/>
      <c r="B44" s="62"/>
      <c r="C44" s="62"/>
      <c r="D44" s="220" t="s">
        <v>412</v>
      </c>
      <c r="E44" s="220" t="s">
        <v>413</v>
      </c>
      <c r="F44" s="220" t="s">
        <v>529</v>
      </c>
      <c r="G44" s="221" t="s">
        <v>415</v>
      </c>
      <c r="H44" s="220" t="s">
        <v>530</v>
      </c>
      <c r="I44" s="221" t="s">
        <v>505</v>
      </c>
      <c r="J44" s="221" t="s">
        <v>418</v>
      </c>
      <c r="K44" s="220" t="s">
        <v>531</v>
      </c>
    </row>
    <row r="45" ht="22.5" customHeight="1" spans="1:11">
      <c r="A45" s="62"/>
      <c r="B45" s="62"/>
      <c r="C45" s="62"/>
      <c r="D45" s="220" t="s">
        <v>412</v>
      </c>
      <c r="E45" s="220" t="s">
        <v>413</v>
      </c>
      <c r="F45" s="220" t="s">
        <v>532</v>
      </c>
      <c r="G45" s="221" t="s">
        <v>415</v>
      </c>
      <c r="H45" s="220" t="s">
        <v>533</v>
      </c>
      <c r="I45" s="221" t="s">
        <v>534</v>
      </c>
      <c r="J45" s="221" t="s">
        <v>418</v>
      </c>
      <c r="K45" s="220" t="s">
        <v>535</v>
      </c>
    </row>
    <row r="46" ht="22.5" customHeight="1" spans="1:11">
      <c r="A46" s="62"/>
      <c r="B46" s="62"/>
      <c r="C46" s="62"/>
      <c r="D46" s="220" t="s">
        <v>412</v>
      </c>
      <c r="E46" s="220" t="s">
        <v>413</v>
      </c>
      <c r="F46" s="220" t="s">
        <v>536</v>
      </c>
      <c r="G46" s="221" t="s">
        <v>415</v>
      </c>
      <c r="H46" s="220" t="s">
        <v>537</v>
      </c>
      <c r="I46" s="221" t="s">
        <v>538</v>
      </c>
      <c r="J46" s="221" t="s">
        <v>418</v>
      </c>
      <c r="K46" s="220" t="s">
        <v>539</v>
      </c>
    </row>
    <row r="47" ht="22.5" customHeight="1" spans="1:11">
      <c r="A47" s="62"/>
      <c r="B47" s="62"/>
      <c r="C47" s="62"/>
      <c r="D47" s="220" t="s">
        <v>412</v>
      </c>
      <c r="E47" s="220" t="s">
        <v>426</v>
      </c>
      <c r="F47" s="220" t="s">
        <v>540</v>
      </c>
      <c r="G47" s="221" t="s">
        <v>428</v>
      </c>
      <c r="H47" s="220" t="s">
        <v>429</v>
      </c>
      <c r="I47" s="221" t="s">
        <v>430</v>
      </c>
      <c r="J47" s="221" t="s">
        <v>418</v>
      </c>
      <c r="K47" s="220" t="s">
        <v>541</v>
      </c>
    </row>
    <row r="48" ht="22.5" customHeight="1" spans="1:11">
      <c r="A48" s="62"/>
      <c r="B48" s="62"/>
      <c r="C48" s="62"/>
      <c r="D48" s="220" t="s">
        <v>412</v>
      </c>
      <c r="E48" s="220" t="s">
        <v>435</v>
      </c>
      <c r="F48" s="220" t="s">
        <v>542</v>
      </c>
      <c r="G48" s="221" t="s">
        <v>428</v>
      </c>
      <c r="H48" s="220" t="s">
        <v>429</v>
      </c>
      <c r="I48" s="221" t="s">
        <v>430</v>
      </c>
      <c r="J48" s="221" t="s">
        <v>418</v>
      </c>
      <c r="K48" s="220" t="s">
        <v>543</v>
      </c>
    </row>
    <row r="49" ht="22.5" customHeight="1" spans="1:11">
      <c r="A49" s="62"/>
      <c r="B49" s="62"/>
      <c r="C49" s="62"/>
      <c r="D49" s="220" t="s">
        <v>412</v>
      </c>
      <c r="E49" s="220" t="s">
        <v>441</v>
      </c>
      <c r="F49" s="220" t="s">
        <v>470</v>
      </c>
      <c r="G49" s="221" t="s">
        <v>443</v>
      </c>
      <c r="H49" s="220" t="s">
        <v>544</v>
      </c>
      <c r="I49" s="221" t="s">
        <v>545</v>
      </c>
      <c r="J49" s="221" t="s">
        <v>418</v>
      </c>
      <c r="K49" s="220" t="s">
        <v>546</v>
      </c>
    </row>
    <row r="50" ht="22.5" customHeight="1" spans="1:11">
      <c r="A50" s="62"/>
      <c r="B50" s="62"/>
      <c r="C50" s="62"/>
      <c r="D50" s="220" t="s">
        <v>412</v>
      </c>
      <c r="E50" s="220" t="s">
        <v>441</v>
      </c>
      <c r="F50" s="220" t="s">
        <v>442</v>
      </c>
      <c r="G50" s="221" t="s">
        <v>443</v>
      </c>
      <c r="H50" s="220" t="s">
        <v>547</v>
      </c>
      <c r="I50" s="221" t="s">
        <v>472</v>
      </c>
      <c r="J50" s="221" t="s">
        <v>418</v>
      </c>
      <c r="K50" s="220" t="s">
        <v>548</v>
      </c>
    </row>
    <row r="51" ht="22.5" customHeight="1" spans="1:11">
      <c r="A51" s="62"/>
      <c r="B51" s="62"/>
      <c r="C51" s="62"/>
      <c r="D51" s="220" t="s">
        <v>447</v>
      </c>
      <c r="E51" s="220" t="s">
        <v>474</v>
      </c>
      <c r="F51" s="220" t="s">
        <v>475</v>
      </c>
      <c r="G51" s="221" t="s">
        <v>415</v>
      </c>
      <c r="H51" s="220" t="s">
        <v>476</v>
      </c>
      <c r="I51" s="221" t="s">
        <v>438</v>
      </c>
      <c r="J51" s="221" t="s">
        <v>418</v>
      </c>
      <c r="K51" s="220" t="s">
        <v>549</v>
      </c>
    </row>
    <row r="52" ht="22.5" customHeight="1" spans="1:11">
      <c r="A52" s="62"/>
      <c r="B52" s="62"/>
      <c r="C52" s="62"/>
      <c r="D52" s="220" t="s">
        <v>455</v>
      </c>
      <c r="E52" s="220" t="s">
        <v>456</v>
      </c>
      <c r="F52" s="220" t="s">
        <v>550</v>
      </c>
      <c r="G52" s="221" t="s">
        <v>428</v>
      </c>
      <c r="H52" s="220" t="s">
        <v>429</v>
      </c>
      <c r="I52" s="221" t="s">
        <v>430</v>
      </c>
      <c r="J52" s="221" t="s">
        <v>418</v>
      </c>
      <c r="K52" s="220" t="s">
        <v>551</v>
      </c>
    </row>
    <row r="53" ht="22.5" customHeight="1" spans="1:11">
      <c r="A53" s="218" t="str">
        <f>"   "&amp;"迪庆州香格里拉市东城区环卫保洁市场化项目资金"</f>
        <v>   迪庆州香格里拉市东城区环卫保洁市场化项目资金</v>
      </c>
      <c r="B53" s="104" t="s">
        <v>355</v>
      </c>
      <c r="C53" s="219" t="s">
        <v>552</v>
      </c>
      <c r="D53" s="62"/>
      <c r="E53" s="62"/>
      <c r="F53" s="62"/>
      <c r="G53" s="62"/>
      <c r="H53" s="62"/>
      <c r="I53" s="62"/>
      <c r="J53" s="62"/>
      <c r="K53" s="62"/>
    </row>
    <row r="54" ht="22.5" customHeight="1" spans="1:11">
      <c r="A54" s="62"/>
      <c r="B54" s="62"/>
      <c r="C54" s="62"/>
      <c r="D54" s="220" t="s">
        <v>412</v>
      </c>
      <c r="E54" s="220" t="s">
        <v>413</v>
      </c>
      <c r="F54" s="220" t="s">
        <v>553</v>
      </c>
      <c r="G54" s="221" t="s">
        <v>415</v>
      </c>
      <c r="H54" s="220" t="s">
        <v>554</v>
      </c>
      <c r="I54" s="221" t="s">
        <v>483</v>
      </c>
      <c r="J54" s="221" t="s">
        <v>418</v>
      </c>
      <c r="K54" s="220" t="s">
        <v>555</v>
      </c>
    </row>
    <row r="55" ht="22.5" customHeight="1" spans="1:11">
      <c r="A55" s="62"/>
      <c r="B55" s="62"/>
      <c r="C55" s="62"/>
      <c r="D55" s="220" t="s">
        <v>412</v>
      </c>
      <c r="E55" s="220" t="s">
        <v>413</v>
      </c>
      <c r="F55" s="220" t="s">
        <v>556</v>
      </c>
      <c r="G55" s="221" t="s">
        <v>415</v>
      </c>
      <c r="H55" s="220" t="s">
        <v>557</v>
      </c>
      <c r="I55" s="221" t="s">
        <v>558</v>
      </c>
      <c r="J55" s="221" t="s">
        <v>418</v>
      </c>
      <c r="K55" s="220" t="s">
        <v>559</v>
      </c>
    </row>
    <row r="56" ht="22.5" customHeight="1" spans="1:11">
      <c r="A56" s="62"/>
      <c r="B56" s="62"/>
      <c r="C56" s="62"/>
      <c r="D56" s="220" t="s">
        <v>412</v>
      </c>
      <c r="E56" s="220" t="s">
        <v>426</v>
      </c>
      <c r="F56" s="220" t="s">
        <v>560</v>
      </c>
      <c r="G56" s="221" t="s">
        <v>428</v>
      </c>
      <c r="H56" s="220" t="s">
        <v>526</v>
      </c>
      <c r="I56" s="221" t="s">
        <v>561</v>
      </c>
      <c r="J56" s="221" t="s">
        <v>418</v>
      </c>
      <c r="K56" s="220" t="s">
        <v>562</v>
      </c>
    </row>
    <row r="57" ht="22.5" customHeight="1" spans="1:11">
      <c r="A57" s="62"/>
      <c r="B57" s="62"/>
      <c r="C57" s="62"/>
      <c r="D57" s="220" t="s">
        <v>412</v>
      </c>
      <c r="E57" s="220" t="s">
        <v>435</v>
      </c>
      <c r="F57" s="220" t="s">
        <v>563</v>
      </c>
      <c r="G57" s="221" t="s">
        <v>428</v>
      </c>
      <c r="H57" s="220" t="s">
        <v>429</v>
      </c>
      <c r="I57" s="221" t="s">
        <v>430</v>
      </c>
      <c r="J57" s="221" t="s">
        <v>418</v>
      </c>
      <c r="K57" s="220" t="s">
        <v>564</v>
      </c>
    </row>
    <row r="58" ht="22.5" customHeight="1" spans="1:11">
      <c r="A58" s="62"/>
      <c r="B58" s="62"/>
      <c r="C58" s="62"/>
      <c r="D58" s="220" t="s">
        <v>412</v>
      </c>
      <c r="E58" s="220" t="s">
        <v>441</v>
      </c>
      <c r="F58" s="220" t="s">
        <v>470</v>
      </c>
      <c r="G58" s="221" t="s">
        <v>443</v>
      </c>
      <c r="H58" s="220" t="s">
        <v>565</v>
      </c>
      <c r="I58" s="221" t="s">
        <v>445</v>
      </c>
      <c r="J58" s="221" t="s">
        <v>418</v>
      </c>
      <c r="K58" s="220" t="s">
        <v>566</v>
      </c>
    </row>
    <row r="59" ht="22.5" customHeight="1" spans="1:11">
      <c r="A59" s="62"/>
      <c r="B59" s="62"/>
      <c r="C59" s="62"/>
      <c r="D59" s="220" t="s">
        <v>447</v>
      </c>
      <c r="E59" s="220" t="s">
        <v>448</v>
      </c>
      <c r="F59" s="220" t="s">
        <v>567</v>
      </c>
      <c r="G59" s="221" t="s">
        <v>415</v>
      </c>
      <c r="H59" s="220" t="s">
        <v>568</v>
      </c>
      <c r="I59" s="221" t="s">
        <v>451</v>
      </c>
      <c r="J59" s="221" t="s">
        <v>439</v>
      </c>
      <c r="K59" s="220" t="s">
        <v>569</v>
      </c>
    </row>
    <row r="60" ht="22.5" customHeight="1" spans="1:11">
      <c r="A60" s="62"/>
      <c r="B60" s="62"/>
      <c r="C60" s="62"/>
      <c r="D60" s="220" t="s">
        <v>447</v>
      </c>
      <c r="E60" s="220" t="s">
        <v>522</v>
      </c>
      <c r="F60" s="220" t="s">
        <v>570</v>
      </c>
      <c r="G60" s="221" t="s">
        <v>415</v>
      </c>
      <c r="H60" s="220" t="s">
        <v>416</v>
      </c>
      <c r="I60" s="221" t="s">
        <v>571</v>
      </c>
      <c r="J60" s="221" t="s">
        <v>418</v>
      </c>
      <c r="K60" s="220" t="s">
        <v>572</v>
      </c>
    </row>
    <row r="61" ht="22.5" customHeight="1" spans="1:11">
      <c r="A61" s="62"/>
      <c r="B61" s="62"/>
      <c r="C61" s="62"/>
      <c r="D61" s="220" t="s">
        <v>455</v>
      </c>
      <c r="E61" s="220" t="s">
        <v>456</v>
      </c>
      <c r="F61" s="220" t="s">
        <v>573</v>
      </c>
      <c r="G61" s="221" t="s">
        <v>428</v>
      </c>
      <c r="H61" s="220" t="s">
        <v>429</v>
      </c>
      <c r="I61" s="221" t="s">
        <v>430</v>
      </c>
      <c r="J61" s="221" t="s">
        <v>418</v>
      </c>
      <c r="K61" s="220" t="s">
        <v>574</v>
      </c>
    </row>
    <row r="62" ht="22.5" customHeight="1" spans="1:11">
      <c r="A62" s="218" t="str">
        <f>"   "&amp;"香格里拉市住房和城乡建设局综合办公经费"</f>
        <v>   香格里拉市住房和城乡建设局综合办公经费</v>
      </c>
      <c r="B62" s="104" t="s">
        <v>395</v>
      </c>
      <c r="C62" s="219" t="s">
        <v>394</v>
      </c>
      <c r="D62" s="62"/>
      <c r="E62" s="62"/>
      <c r="F62" s="62"/>
      <c r="G62" s="62"/>
      <c r="H62" s="62"/>
      <c r="I62" s="62"/>
      <c r="J62" s="62"/>
      <c r="K62" s="62"/>
    </row>
    <row r="63" ht="22.5" customHeight="1" spans="1:11">
      <c r="A63" s="62"/>
      <c r="B63" s="62"/>
      <c r="C63" s="62"/>
      <c r="D63" s="220" t="s">
        <v>412</v>
      </c>
      <c r="E63" s="220" t="s">
        <v>413</v>
      </c>
      <c r="F63" s="220" t="s">
        <v>575</v>
      </c>
      <c r="G63" s="221" t="s">
        <v>415</v>
      </c>
      <c r="H63" s="220" t="s">
        <v>576</v>
      </c>
      <c r="I63" s="221" t="s">
        <v>571</v>
      </c>
      <c r="J63" s="221" t="s">
        <v>418</v>
      </c>
      <c r="K63" s="220" t="s">
        <v>577</v>
      </c>
    </row>
    <row r="64" ht="22.5" customHeight="1" spans="1:11">
      <c r="A64" s="62"/>
      <c r="B64" s="62"/>
      <c r="C64" s="62"/>
      <c r="D64" s="220" t="s">
        <v>412</v>
      </c>
      <c r="E64" s="220" t="s">
        <v>426</v>
      </c>
      <c r="F64" s="220" t="s">
        <v>578</v>
      </c>
      <c r="G64" s="221" t="s">
        <v>428</v>
      </c>
      <c r="H64" s="220" t="s">
        <v>579</v>
      </c>
      <c r="I64" s="221" t="s">
        <v>430</v>
      </c>
      <c r="J64" s="221" t="s">
        <v>439</v>
      </c>
      <c r="K64" s="220" t="s">
        <v>580</v>
      </c>
    </row>
    <row r="65" ht="22.5" customHeight="1" spans="1:11">
      <c r="A65" s="62"/>
      <c r="B65" s="62"/>
      <c r="C65" s="62"/>
      <c r="D65" s="220" t="s">
        <v>412</v>
      </c>
      <c r="E65" s="220" t="s">
        <v>435</v>
      </c>
      <c r="F65" s="220" t="s">
        <v>581</v>
      </c>
      <c r="G65" s="221" t="s">
        <v>415</v>
      </c>
      <c r="H65" s="220" t="s">
        <v>582</v>
      </c>
      <c r="I65" s="221" t="s">
        <v>451</v>
      </c>
      <c r="J65" s="221" t="s">
        <v>439</v>
      </c>
      <c r="K65" s="220" t="s">
        <v>583</v>
      </c>
    </row>
    <row r="66" ht="22.5" customHeight="1" spans="1:11">
      <c r="A66" s="62"/>
      <c r="B66" s="62"/>
      <c r="C66" s="62"/>
      <c r="D66" s="220" t="s">
        <v>412</v>
      </c>
      <c r="E66" s="220" t="s">
        <v>441</v>
      </c>
      <c r="F66" s="220" t="s">
        <v>470</v>
      </c>
      <c r="G66" s="221" t="s">
        <v>443</v>
      </c>
      <c r="H66" s="220" t="s">
        <v>471</v>
      </c>
      <c r="I66" s="221" t="s">
        <v>472</v>
      </c>
      <c r="J66" s="221" t="s">
        <v>418</v>
      </c>
      <c r="K66" s="220" t="s">
        <v>584</v>
      </c>
    </row>
    <row r="67" ht="22.5" customHeight="1" spans="1:11">
      <c r="A67" s="62"/>
      <c r="B67" s="62"/>
      <c r="C67" s="62"/>
      <c r="D67" s="220" t="s">
        <v>447</v>
      </c>
      <c r="E67" s="220" t="s">
        <v>448</v>
      </c>
      <c r="F67" s="220" t="s">
        <v>585</v>
      </c>
      <c r="G67" s="221" t="s">
        <v>415</v>
      </c>
      <c r="H67" s="220" t="s">
        <v>586</v>
      </c>
      <c r="I67" s="221" t="s">
        <v>438</v>
      </c>
      <c r="J67" s="221" t="s">
        <v>439</v>
      </c>
      <c r="K67" s="220" t="s">
        <v>587</v>
      </c>
    </row>
    <row r="68" ht="22.5" customHeight="1" spans="1:11">
      <c r="A68" s="62"/>
      <c r="B68" s="62"/>
      <c r="C68" s="62"/>
      <c r="D68" s="220" t="s">
        <v>455</v>
      </c>
      <c r="E68" s="220" t="s">
        <v>456</v>
      </c>
      <c r="F68" s="220" t="s">
        <v>588</v>
      </c>
      <c r="G68" s="221" t="s">
        <v>428</v>
      </c>
      <c r="H68" s="220" t="s">
        <v>429</v>
      </c>
      <c r="I68" s="221" t="s">
        <v>430</v>
      </c>
      <c r="J68" s="221" t="s">
        <v>418</v>
      </c>
      <c r="K68" s="220" t="s">
        <v>574</v>
      </c>
    </row>
    <row r="69" ht="22.5" customHeight="1" spans="1:11">
      <c r="A69" s="218" t="str">
        <f>"   "&amp;"香格里拉市第一、第二污水处理厂污水处理费资金"</f>
        <v>   香格里拉市第一、第二污水处理厂污水处理费资金</v>
      </c>
      <c r="B69" s="104" t="s">
        <v>377</v>
      </c>
      <c r="C69" s="219" t="s">
        <v>589</v>
      </c>
      <c r="D69" s="62"/>
      <c r="E69" s="62"/>
      <c r="F69" s="62"/>
      <c r="G69" s="62"/>
      <c r="H69" s="62"/>
      <c r="I69" s="62"/>
      <c r="J69" s="62"/>
      <c r="K69" s="62"/>
    </row>
    <row r="70" ht="22.5" customHeight="1" spans="1:11">
      <c r="A70" s="62"/>
      <c r="B70" s="62"/>
      <c r="C70" s="62"/>
      <c r="D70" s="220" t="s">
        <v>412</v>
      </c>
      <c r="E70" s="220" t="s">
        <v>413</v>
      </c>
      <c r="F70" s="220" t="s">
        <v>590</v>
      </c>
      <c r="G70" s="221" t="s">
        <v>428</v>
      </c>
      <c r="H70" s="220" t="s">
        <v>183</v>
      </c>
      <c r="I70" s="221" t="s">
        <v>591</v>
      </c>
      <c r="J70" s="221" t="s">
        <v>418</v>
      </c>
      <c r="K70" s="220" t="s">
        <v>592</v>
      </c>
    </row>
    <row r="71" ht="22.5" customHeight="1" spans="1:11">
      <c r="A71" s="62"/>
      <c r="B71" s="62"/>
      <c r="C71" s="62"/>
      <c r="D71" s="220" t="s">
        <v>412</v>
      </c>
      <c r="E71" s="220" t="s">
        <v>413</v>
      </c>
      <c r="F71" s="220" t="s">
        <v>593</v>
      </c>
      <c r="G71" s="221" t="s">
        <v>415</v>
      </c>
      <c r="H71" s="220" t="s">
        <v>594</v>
      </c>
      <c r="I71" s="221" t="s">
        <v>595</v>
      </c>
      <c r="J71" s="221" t="s">
        <v>418</v>
      </c>
      <c r="K71" s="220" t="s">
        <v>596</v>
      </c>
    </row>
    <row r="72" ht="22.5" customHeight="1" spans="1:11">
      <c r="A72" s="62"/>
      <c r="B72" s="62"/>
      <c r="C72" s="62"/>
      <c r="D72" s="220" t="s">
        <v>412</v>
      </c>
      <c r="E72" s="220" t="s">
        <v>413</v>
      </c>
      <c r="F72" s="220" t="s">
        <v>597</v>
      </c>
      <c r="G72" s="221" t="s">
        <v>428</v>
      </c>
      <c r="H72" s="220" t="s">
        <v>598</v>
      </c>
      <c r="I72" s="221" t="s">
        <v>595</v>
      </c>
      <c r="J72" s="221" t="s">
        <v>418</v>
      </c>
      <c r="K72" s="220" t="s">
        <v>599</v>
      </c>
    </row>
    <row r="73" ht="22.5" customHeight="1" spans="1:11">
      <c r="A73" s="62"/>
      <c r="B73" s="62"/>
      <c r="C73" s="62"/>
      <c r="D73" s="220" t="s">
        <v>412</v>
      </c>
      <c r="E73" s="220" t="s">
        <v>426</v>
      </c>
      <c r="F73" s="220" t="s">
        <v>600</v>
      </c>
      <c r="G73" s="221" t="s">
        <v>415</v>
      </c>
      <c r="H73" s="220" t="s">
        <v>433</v>
      </c>
      <c r="I73" s="221" t="s">
        <v>430</v>
      </c>
      <c r="J73" s="221" t="s">
        <v>418</v>
      </c>
      <c r="K73" s="220" t="s">
        <v>601</v>
      </c>
    </row>
    <row r="74" ht="22.5" customHeight="1" spans="1:11">
      <c r="A74" s="62"/>
      <c r="B74" s="62"/>
      <c r="C74" s="62"/>
      <c r="D74" s="220" t="s">
        <v>412</v>
      </c>
      <c r="E74" s="220" t="s">
        <v>426</v>
      </c>
      <c r="F74" s="220" t="s">
        <v>602</v>
      </c>
      <c r="G74" s="221" t="s">
        <v>415</v>
      </c>
      <c r="H74" s="220" t="s">
        <v>603</v>
      </c>
      <c r="I74" s="221" t="s">
        <v>430</v>
      </c>
      <c r="J74" s="221" t="s">
        <v>418</v>
      </c>
      <c r="K74" s="220" t="s">
        <v>604</v>
      </c>
    </row>
    <row r="75" ht="22.5" customHeight="1" spans="1:11">
      <c r="A75" s="62"/>
      <c r="B75" s="62"/>
      <c r="C75" s="62"/>
      <c r="D75" s="220" t="s">
        <v>412</v>
      </c>
      <c r="E75" s="220" t="s">
        <v>426</v>
      </c>
      <c r="F75" s="220" t="s">
        <v>605</v>
      </c>
      <c r="G75" s="221" t="s">
        <v>428</v>
      </c>
      <c r="H75" s="220" t="s">
        <v>429</v>
      </c>
      <c r="I75" s="221" t="s">
        <v>430</v>
      </c>
      <c r="J75" s="221" t="s">
        <v>418</v>
      </c>
      <c r="K75" s="220" t="s">
        <v>606</v>
      </c>
    </row>
    <row r="76" ht="22.5" customHeight="1" spans="1:11">
      <c r="A76" s="62"/>
      <c r="B76" s="62"/>
      <c r="C76" s="62"/>
      <c r="D76" s="220" t="s">
        <v>412</v>
      </c>
      <c r="E76" s="220" t="s">
        <v>435</v>
      </c>
      <c r="F76" s="220" t="s">
        <v>468</v>
      </c>
      <c r="G76" s="221" t="s">
        <v>415</v>
      </c>
      <c r="H76" s="220" t="s">
        <v>429</v>
      </c>
      <c r="I76" s="221" t="s">
        <v>430</v>
      </c>
      <c r="J76" s="221" t="s">
        <v>418</v>
      </c>
      <c r="K76" s="220" t="s">
        <v>607</v>
      </c>
    </row>
    <row r="77" ht="22.5" customHeight="1" spans="1:11">
      <c r="A77" s="62"/>
      <c r="B77" s="62"/>
      <c r="C77" s="62"/>
      <c r="D77" s="220" t="s">
        <v>412</v>
      </c>
      <c r="E77" s="220" t="s">
        <v>435</v>
      </c>
      <c r="F77" s="220" t="s">
        <v>608</v>
      </c>
      <c r="G77" s="221" t="s">
        <v>428</v>
      </c>
      <c r="H77" s="220" t="s">
        <v>429</v>
      </c>
      <c r="I77" s="221" t="s">
        <v>430</v>
      </c>
      <c r="J77" s="221" t="s">
        <v>418</v>
      </c>
      <c r="K77" s="220" t="s">
        <v>609</v>
      </c>
    </row>
    <row r="78" ht="22.5" customHeight="1" spans="1:11">
      <c r="A78" s="62"/>
      <c r="B78" s="62"/>
      <c r="C78" s="62"/>
      <c r="D78" s="220" t="s">
        <v>412</v>
      </c>
      <c r="E78" s="220" t="s">
        <v>441</v>
      </c>
      <c r="F78" s="220" t="s">
        <v>610</v>
      </c>
      <c r="G78" s="221" t="s">
        <v>443</v>
      </c>
      <c r="H78" s="220" t="s">
        <v>611</v>
      </c>
      <c r="I78" s="221" t="s">
        <v>612</v>
      </c>
      <c r="J78" s="221" t="s">
        <v>418</v>
      </c>
      <c r="K78" s="220" t="s">
        <v>613</v>
      </c>
    </row>
    <row r="79" ht="22.5" customHeight="1" spans="1:11">
      <c r="A79" s="62"/>
      <c r="B79" s="62"/>
      <c r="C79" s="62"/>
      <c r="D79" s="220" t="s">
        <v>447</v>
      </c>
      <c r="E79" s="220" t="s">
        <v>448</v>
      </c>
      <c r="F79" s="220" t="s">
        <v>614</v>
      </c>
      <c r="G79" s="221" t="s">
        <v>415</v>
      </c>
      <c r="H79" s="220" t="s">
        <v>615</v>
      </c>
      <c r="I79" s="221" t="s">
        <v>438</v>
      </c>
      <c r="J79" s="221" t="s">
        <v>439</v>
      </c>
      <c r="K79" s="220" t="s">
        <v>616</v>
      </c>
    </row>
    <row r="80" ht="22.5" customHeight="1" spans="1:11">
      <c r="A80" s="62"/>
      <c r="B80" s="62"/>
      <c r="C80" s="62"/>
      <c r="D80" s="220" t="s">
        <v>447</v>
      </c>
      <c r="E80" s="220" t="s">
        <v>474</v>
      </c>
      <c r="F80" s="220" t="s">
        <v>617</v>
      </c>
      <c r="G80" s="221" t="s">
        <v>415</v>
      </c>
      <c r="H80" s="220" t="s">
        <v>618</v>
      </c>
      <c r="I80" s="221" t="s">
        <v>451</v>
      </c>
      <c r="J80" s="221" t="s">
        <v>439</v>
      </c>
      <c r="K80" s="220" t="s">
        <v>619</v>
      </c>
    </row>
    <row r="81" ht="22.5" customHeight="1" spans="1:11">
      <c r="A81" s="62"/>
      <c r="B81" s="62"/>
      <c r="C81" s="62"/>
      <c r="D81" s="220" t="s">
        <v>455</v>
      </c>
      <c r="E81" s="220" t="s">
        <v>456</v>
      </c>
      <c r="F81" s="220" t="s">
        <v>620</v>
      </c>
      <c r="G81" s="221" t="s">
        <v>428</v>
      </c>
      <c r="H81" s="220" t="s">
        <v>621</v>
      </c>
      <c r="I81" s="221" t="s">
        <v>430</v>
      </c>
      <c r="J81" s="221" t="s">
        <v>418</v>
      </c>
      <c r="K81" s="220" t="s">
        <v>622</v>
      </c>
    </row>
    <row r="82" ht="22.5" customHeight="1" spans="1:11">
      <c r="A82" s="218" t="str">
        <f>"   "&amp;"香格里拉市城郊结合部清扫保洁市场化项目资金"</f>
        <v>   香格里拉市城郊结合部清扫保洁市场化项目资金</v>
      </c>
      <c r="B82" s="104" t="s">
        <v>371</v>
      </c>
      <c r="C82" s="219" t="s">
        <v>623</v>
      </c>
      <c r="D82" s="62"/>
      <c r="E82" s="62"/>
      <c r="F82" s="62"/>
      <c r="G82" s="62"/>
      <c r="H82" s="62"/>
      <c r="I82" s="62"/>
      <c r="J82" s="62"/>
      <c r="K82" s="62"/>
    </row>
    <row r="83" ht="22.5" customHeight="1" spans="1:11">
      <c r="A83" s="62"/>
      <c r="B83" s="62"/>
      <c r="C83" s="62"/>
      <c r="D83" s="220" t="s">
        <v>412</v>
      </c>
      <c r="E83" s="220" t="s">
        <v>413</v>
      </c>
      <c r="F83" s="220" t="s">
        <v>553</v>
      </c>
      <c r="G83" s="221" t="s">
        <v>428</v>
      </c>
      <c r="H83" s="220" t="s">
        <v>624</v>
      </c>
      <c r="I83" s="221" t="s">
        <v>483</v>
      </c>
      <c r="J83" s="221" t="s">
        <v>418</v>
      </c>
      <c r="K83" s="220" t="s">
        <v>625</v>
      </c>
    </row>
    <row r="84" ht="22.5" customHeight="1" spans="1:11">
      <c r="A84" s="62"/>
      <c r="B84" s="62"/>
      <c r="C84" s="62"/>
      <c r="D84" s="220" t="s">
        <v>412</v>
      </c>
      <c r="E84" s="220" t="s">
        <v>413</v>
      </c>
      <c r="F84" s="220" t="s">
        <v>556</v>
      </c>
      <c r="G84" s="221" t="s">
        <v>415</v>
      </c>
      <c r="H84" s="220" t="s">
        <v>557</v>
      </c>
      <c r="I84" s="221" t="s">
        <v>626</v>
      </c>
      <c r="J84" s="221" t="s">
        <v>418</v>
      </c>
      <c r="K84" s="220" t="s">
        <v>559</v>
      </c>
    </row>
    <row r="85" ht="22.5" customHeight="1" spans="1:11">
      <c r="A85" s="62"/>
      <c r="B85" s="62"/>
      <c r="C85" s="62"/>
      <c r="D85" s="220" t="s">
        <v>412</v>
      </c>
      <c r="E85" s="220" t="s">
        <v>426</v>
      </c>
      <c r="F85" s="220" t="s">
        <v>627</v>
      </c>
      <c r="G85" s="221" t="s">
        <v>415</v>
      </c>
      <c r="H85" s="220" t="s">
        <v>429</v>
      </c>
      <c r="I85" s="221" t="s">
        <v>430</v>
      </c>
      <c r="J85" s="221" t="s">
        <v>418</v>
      </c>
      <c r="K85" s="220" t="s">
        <v>562</v>
      </c>
    </row>
    <row r="86" ht="22.5" customHeight="1" spans="1:11">
      <c r="A86" s="62"/>
      <c r="B86" s="62"/>
      <c r="C86" s="62"/>
      <c r="D86" s="220" t="s">
        <v>412</v>
      </c>
      <c r="E86" s="220" t="s">
        <v>435</v>
      </c>
      <c r="F86" s="220" t="s">
        <v>563</v>
      </c>
      <c r="G86" s="221" t="s">
        <v>428</v>
      </c>
      <c r="H86" s="220" t="s">
        <v>429</v>
      </c>
      <c r="I86" s="221" t="s">
        <v>430</v>
      </c>
      <c r="J86" s="221" t="s">
        <v>418</v>
      </c>
      <c r="K86" s="220" t="s">
        <v>564</v>
      </c>
    </row>
    <row r="87" ht="22.5" customHeight="1" spans="1:11">
      <c r="A87" s="62"/>
      <c r="B87" s="62"/>
      <c r="C87" s="62"/>
      <c r="D87" s="220" t="s">
        <v>412</v>
      </c>
      <c r="E87" s="220" t="s">
        <v>441</v>
      </c>
      <c r="F87" s="220" t="s">
        <v>470</v>
      </c>
      <c r="G87" s="221" t="s">
        <v>443</v>
      </c>
      <c r="H87" s="220" t="s">
        <v>628</v>
      </c>
      <c r="I87" s="221" t="s">
        <v>629</v>
      </c>
      <c r="J87" s="221" t="s">
        <v>418</v>
      </c>
      <c r="K87" s="220" t="s">
        <v>630</v>
      </c>
    </row>
    <row r="88" ht="22.5" customHeight="1" spans="1:11">
      <c r="A88" s="62"/>
      <c r="B88" s="62"/>
      <c r="C88" s="62"/>
      <c r="D88" s="220" t="s">
        <v>447</v>
      </c>
      <c r="E88" s="220" t="s">
        <v>448</v>
      </c>
      <c r="F88" s="220" t="s">
        <v>567</v>
      </c>
      <c r="G88" s="221" t="s">
        <v>415</v>
      </c>
      <c r="H88" s="220" t="s">
        <v>631</v>
      </c>
      <c r="I88" s="221" t="s">
        <v>438</v>
      </c>
      <c r="J88" s="221" t="s">
        <v>439</v>
      </c>
      <c r="K88" s="220" t="s">
        <v>569</v>
      </c>
    </row>
    <row r="89" ht="22.5" customHeight="1" spans="1:11">
      <c r="A89" s="62"/>
      <c r="B89" s="62"/>
      <c r="C89" s="62"/>
      <c r="D89" s="220" t="s">
        <v>447</v>
      </c>
      <c r="E89" s="220" t="s">
        <v>522</v>
      </c>
      <c r="F89" s="220" t="s">
        <v>570</v>
      </c>
      <c r="G89" s="221" t="s">
        <v>415</v>
      </c>
      <c r="H89" s="220" t="s">
        <v>416</v>
      </c>
      <c r="I89" s="221" t="s">
        <v>571</v>
      </c>
      <c r="J89" s="221" t="s">
        <v>418</v>
      </c>
      <c r="K89" s="220" t="s">
        <v>572</v>
      </c>
    </row>
    <row r="90" ht="22.5" customHeight="1" spans="1:11">
      <c r="A90" s="62"/>
      <c r="B90" s="62"/>
      <c r="C90" s="62"/>
      <c r="D90" s="220" t="s">
        <v>455</v>
      </c>
      <c r="E90" s="220" t="s">
        <v>456</v>
      </c>
      <c r="F90" s="220" t="s">
        <v>620</v>
      </c>
      <c r="G90" s="221" t="s">
        <v>428</v>
      </c>
      <c r="H90" s="220" t="s">
        <v>429</v>
      </c>
      <c r="I90" s="221" t="s">
        <v>430</v>
      </c>
      <c r="J90" s="221" t="s">
        <v>418</v>
      </c>
      <c r="K90" s="220" t="s">
        <v>632</v>
      </c>
    </row>
    <row r="91" ht="22.5" customHeight="1" spans="1:11">
      <c r="A91" s="218" t="str">
        <f>"   "&amp;"香格里拉市住房和城乡建设局外聘人员专项经费"</f>
        <v>   香格里拉市住房和城乡建设局外聘人员专项经费</v>
      </c>
      <c r="B91" s="104" t="s">
        <v>391</v>
      </c>
      <c r="C91" s="219" t="s">
        <v>633</v>
      </c>
      <c r="D91" s="62"/>
      <c r="E91" s="62"/>
      <c r="F91" s="62"/>
      <c r="G91" s="62"/>
      <c r="H91" s="62"/>
      <c r="I91" s="62"/>
      <c r="J91" s="62"/>
      <c r="K91" s="62"/>
    </row>
    <row r="92" ht="22.5" customHeight="1" spans="1:11">
      <c r="A92" s="62"/>
      <c r="B92" s="62"/>
      <c r="C92" s="62"/>
      <c r="D92" s="220" t="s">
        <v>412</v>
      </c>
      <c r="E92" s="220" t="s">
        <v>413</v>
      </c>
      <c r="F92" s="220" t="s">
        <v>634</v>
      </c>
      <c r="G92" s="221" t="s">
        <v>415</v>
      </c>
      <c r="H92" s="220" t="s">
        <v>416</v>
      </c>
      <c r="I92" s="221" t="s">
        <v>635</v>
      </c>
      <c r="J92" s="221" t="s">
        <v>418</v>
      </c>
      <c r="K92" s="220" t="s">
        <v>636</v>
      </c>
    </row>
    <row r="93" ht="22.5" customHeight="1" spans="1:11">
      <c r="A93" s="62"/>
      <c r="B93" s="62"/>
      <c r="C93" s="62"/>
      <c r="D93" s="220" t="s">
        <v>412</v>
      </c>
      <c r="E93" s="220" t="s">
        <v>413</v>
      </c>
      <c r="F93" s="220" t="s">
        <v>637</v>
      </c>
      <c r="G93" s="221" t="s">
        <v>415</v>
      </c>
      <c r="H93" s="220" t="s">
        <v>183</v>
      </c>
      <c r="I93" s="221" t="s">
        <v>635</v>
      </c>
      <c r="J93" s="221" t="s">
        <v>418</v>
      </c>
      <c r="K93" s="220" t="s">
        <v>638</v>
      </c>
    </row>
    <row r="94" ht="22.5" customHeight="1" spans="1:11">
      <c r="A94" s="62"/>
      <c r="B94" s="62"/>
      <c r="C94" s="62"/>
      <c r="D94" s="220" t="s">
        <v>412</v>
      </c>
      <c r="E94" s="220" t="s">
        <v>426</v>
      </c>
      <c r="F94" s="220" t="s">
        <v>639</v>
      </c>
      <c r="G94" s="221" t="s">
        <v>428</v>
      </c>
      <c r="H94" s="220" t="s">
        <v>640</v>
      </c>
      <c r="I94" s="221" t="s">
        <v>430</v>
      </c>
      <c r="J94" s="221" t="s">
        <v>418</v>
      </c>
      <c r="K94" s="220" t="s">
        <v>641</v>
      </c>
    </row>
    <row r="95" ht="22.5" customHeight="1" spans="1:11">
      <c r="A95" s="62"/>
      <c r="B95" s="62"/>
      <c r="C95" s="62"/>
      <c r="D95" s="220" t="s">
        <v>412</v>
      </c>
      <c r="E95" s="220" t="s">
        <v>426</v>
      </c>
      <c r="F95" s="220" t="s">
        <v>642</v>
      </c>
      <c r="G95" s="221" t="s">
        <v>415</v>
      </c>
      <c r="H95" s="220" t="s">
        <v>643</v>
      </c>
      <c r="I95" s="221" t="s">
        <v>451</v>
      </c>
      <c r="J95" s="221" t="s">
        <v>439</v>
      </c>
      <c r="K95" s="220" t="s">
        <v>644</v>
      </c>
    </row>
    <row r="96" ht="22.5" customHeight="1" spans="1:11">
      <c r="A96" s="62"/>
      <c r="B96" s="62"/>
      <c r="C96" s="62"/>
      <c r="D96" s="220" t="s">
        <v>412</v>
      </c>
      <c r="E96" s="220" t="s">
        <v>426</v>
      </c>
      <c r="F96" s="220" t="s">
        <v>645</v>
      </c>
      <c r="G96" s="221" t="s">
        <v>415</v>
      </c>
      <c r="H96" s="220" t="s">
        <v>643</v>
      </c>
      <c r="I96" s="221" t="s">
        <v>451</v>
      </c>
      <c r="J96" s="221" t="s">
        <v>439</v>
      </c>
      <c r="K96" s="220" t="s">
        <v>646</v>
      </c>
    </row>
    <row r="97" ht="22.5" customHeight="1" spans="1:11">
      <c r="A97" s="62"/>
      <c r="B97" s="62"/>
      <c r="C97" s="62"/>
      <c r="D97" s="220" t="s">
        <v>412</v>
      </c>
      <c r="E97" s="220" t="s">
        <v>426</v>
      </c>
      <c r="F97" s="220" t="s">
        <v>647</v>
      </c>
      <c r="G97" s="221" t="s">
        <v>415</v>
      </c>
      <c r="H97" s="220" t="s">
        <v>643</v>
      </c>
      <c r="I97" s="221" t="s">
        <v>451</v>
      </c>
      <c r="J97" s="221" t="s">
        <v>439</v>
      </c>
      <c r="K97" s="220" t="s">
        <v>648</v>
      </c>
    </row>
    <row r="98" ht="22.5" customHeight="1" spans="1:11">
      <c r="A98" s="62"/>
      <c r="B98" s="62"/>
      <c r="C98" s="62"/>
      <c r="D98" s="220" t="s">
        <v>412</v>
      </c>
      <c r="E98" s="220" t="s">
        <v>435</v>
      </c>
      <c r="F98" s="220" t="s">
        <v>649</v>
      </c>
      <c r="G98" s="221" t="s">
        <v>428</v>
      </c>
      <c r="H98" s="220" t="s">
        <v>429</v>
      </c>
      <c r="I98" s="221" t="s">
        <v>430</v>
      </c>
      <c r="J98" s="221" t="s">
        <v>418</v>
      </c>
      <c r="K98" s="220" t="s">
        <v>649</v>
      </c>
    </row>
    <row r="99" ht="22.5" customHeight="1" spans="1:11">
      <c r="A99" s="62"/>
      <c r="B99" s="62"/>
      <c r="C99" s="62"/>
      <c r="D99" s="220" t="s">
        <v>412</v>
      </c>
      <c r="E99" s="220" t="s">
        <v>435</v>
      </c>
      <c r="F99" s="220" t="s">
        <v>650</v>
      </c>
      <c r="G99" s="221" t="s">
        <v>428</v>
      </c>
      <c r="H99" s="220" t="s">
        <v>429</v>
      </c>
      <c r="I99" s="221" t="s">
        <v>430</v>
      </c>
      <c r="J99" s="221" t="s">
        <v>418</v>
      </c>
      <c r="K99" s="220" t="s">
        <v>650</v>
      </c>
    </row>
    <row r="100" ht="22.5" customHeight="1" spans="1:11">
      <c r="A100" s="62"/>
      <c r="B100" s="62"/>
      <c r="C100" s="62"/>
      <c r="D100" s="220" t="s">
        <v>412</v>
      </c>
      <c r="E100" s="220" t="s">
        <v>441</v>
      </c>
      <c r="F100" s="220" t="s">
        <v>470</v>
      </c>
      <c r="G100" s="221" t="s">
        <v>443</v>
      </c>
      <c r="H100" s="220" t="s">
        <v>651</v>
      </c>
      <c r="I100" s="221" t="s">
        <v>472</v>
      </c>
      <c r="J100" s="221" t="s">
        <v>418</v>
      </c>
      <c r="K100" s="220" t="s">
        <v>652</v>
      </c>
    </row>
    <row r="101" ht="22.5" customHeight="1" spans="1:11">
      <c r="A101" s="62"/>
      <c r="B101" s="62"/>
      <c r="C101" s="62"/>
      <c r="D101" s="220" t="s">
        <v>447</v>
      </c>
      <c r="E101" s="220" t="s">
        <v>522</v>
      </c>
      <c r="F101" s="220" t="s">
        <v>653</v>
      </c>
      <c r="G101" s="221" t="s">
        <v>415</v>
      </c>
      <c r="H101" s="220" t="s">
        <v>643</v>
      </c>
      <c r="I101" s="221" t="s">
        <v>451</v>
      </c>
      <c r="J101" s="221" t="s">
        <v>439</v>
      </c>
      <c r="K101" s="220" t="s">
        <v>654</v>
      </c>
    </row>
    <row r="102" ht="22.5" customHeight="1" spans="1:11">
      <c r="A102" s="62"/>
      <c r="B102" s="62"/>
      <c r="C102" s="62"/>
      <c r="D102" s="220" t="s">
        <v>455</v>
      </c>
      <c r="E102" s="220" t="s">
        <v>456</v>
      </c>
      <c r="F102" s="220" t="s">
        <v>655</v>
      </c>
      <c r="G102" s="221" t="s">
        <v>428</v>
      </c>
      <c r="H102" s="220" t="s">
        <v>429</v>
      </c>
      <c r="I102" s="221" t="s">
        <v>430</v>
      </c>
      <c r="J102" s="221" t="s">
        <v>418</v>
      </c>
      <c r="K102" s="220" t="s">
        <v>656</v>
      </c>
    </row>
    <row r="103" ht="22.5" customHeight="1" spans="1:11">
      <c r="A103" s="218" t="str">
        <f>"   "&amp;"香格里拉市生活垃圾填埋场渗滤液全量化处理项目经费"</f>
        <v>   香格里拉市生活垃圾填埋场渗滤液全量化处理项目经费</v>
      </c>
      <c r="B103" s="104" t="s">
        <v>385</v>
      </c>
      <c r="C103" s="219" t="s">
        <v>657</v>
      </c>
      <c r="D103" s="62"/>
      <c r="E103" s="62"/>
      <c r="F103" s="62"/>
      <c r="G103" s="62"/>
      <c r="H103" s="62"/>
      <c r="I103" s="62"/>
      <c r="J103" s="62"/>
      <c r="K103" s="62"/>
    </row>
    <row r="104" ht="22.5" customHeight="1" spans="1:11">
      <c r="A104" s="62"/>
      <c r="B104" s="62"/>
      <c r="C104" s="62"/>
      <c r="D104" s="220" t="s">
        <v>412</v>
      </c>
      <c r="E104" s="220" t="s">
        <v>413</v>
      </c>
      <c r="F104" s="220" t="s">
        <v>658</v>
      </c>
      <c r="G104" s="221" t="s">
        <v>415</v>
      </c>
      <c r="H104" s="220" t="s">
        <v>659</v>
      </c>
      <c r="I104" s="221" t="s">
        <v>464</v>
      </c>
      <c r="J104" s="221" t="s">
        <v>418</v>
      </c>
      <c r="K104" s="220" t="s">
        <v>660</v>
      </c>
    </row>
    <row r="105" ht="22.5" customHeight="1" spans="1:11">
      <c r="A105" s="62"/>
      <c r="B105" s="62"/>
      <c r="C105" s="62"/>
      <c r="D105" s="220" t="s">
        <v>412</v>
      </c>
      <c r="E105" s="220" t="s">
        <v>413</v>
      </c>
      <c r="F105" s="220" t="s">
        <v>661</v>
      </c>
      <c r="G105" s="221" t="s">
        <v>415</v>
      </c>
      <c r="H105" s="220" t="s">
        <v>662</v>
      </c>
      <c r="I105" s="221" t="s">
        <v>595</v>
      </c>
      <c r="J105" s="221" t="s">
        <v>418</v>
      </c>
      <c r="K105" s="220" t="s">
        <v>663</v>
      </c>
    </row>
    <row r="106" ht="22.5" customHeight="1" spans="1:11">
      <c r="A106" s="62"/>
      <c r="B106" s="62"/>
      <c r="C106" s="62"/>
      <c r="D106" s="220" t="s">
        <v>412</v>
      </c>
      <c r="E106" s="220" t="s">
        <v>426</v>
      </c>
      <c r="F106" s="220" t="s">
        <v>540</v>
      </c>
      <c r="G106" s="221" t="s">
        <v>428</v>
      </c>
      <c r="H106" s="220" t="s">
        <v>429</v>
      </c>
      <c r="I106" s="221" t="s">
        <v>430</v>
      </c>
      <c r="J106" s="221" t="s">
        <v>418</v>
      </c>
      <c r="K106" s="220" t="s">
        <v>541</v>
      </c>
    </row>
    <row r="107" ht="22.5" customHeight="1" spans="1:11">
      <c r="A107" s="62"/>
      <c r="B107" s="62"/>
      <c r="C107" s="62"/>
      <c r="D107" s="220" t="s">
        <v>412</v>
      </c>
      <c r="E107" s="220" t="s">
        <v>435</v>
      </c>
      <c r="F107" s="220" t="s">
        <v>542</v>
      </c>
      <c r="G107" s="221" t="s">
        <v>428</v>
      </c>
      <c r="H107" s="220" t="s">
        <v>429</v>
      </c>
      <c r="I107" s="221" t="s">
        <v>430</v>
      </c>
      <c r="J107" s="221" t="s">
        <v>418</v>
      </c>
      <c r="K107" s="220" t="s">
        <v>664</v>
      </c>
    </row>
    <row r="108" ht="22.5" customHeight="1" spans="1:11">
      <c r="A108" s="62"/>
      <c r="B108" s="62"/>
      <c r="C108" s="62"/>
      <c r="D108" s="220" t="s">
        <v>412</v>
      </c>
      <c r="E108" s="220" t="s">
        <v>441</v>
      </c>
      <c r="F108" s="220" t="s">
        <v>470</v>
      </c>
      <c r="G108" s="221" t="s">
        <v>443</v>
      </c>
      <c r="H108" s="220" t="s">
        <v>665</v>
      </c>
      <c r="I108" s="221" t="s">
        <v>612</v>
      </c>
      <c r="J108" s="221" t="s">
        <v>418</v>
      </c>
      <c r="K108" s="220" t="s">
        <v>548</v>
      </c>
    </row>
    <row r="109" ht="22.5" customHeight="1" spans="1:11">
      <c r="A109" s="62"/>
      <c r="B109" s="62"/>
      <c r="C109" s="62"/>
      <c r="D109" s="220" t="s">
        <v>447</v>
      </c>
      <c r="E109" s="220" t="s">
        <v>448</v>
      </c>
      <c r="F109" s="220" t="s">
        <v>666</v>
      </c>
      <c r="G109" s="221" t="s">
        <v>415</v>
      </c>
      <c r="H109" s="220" t="s">
        <v>667</v>
      </c>
      <c r="I109" s="221" t="s">
        <v>438</v>
      </c>
      <c r="J109" s="221" t="s">
        <v>439</v>
      </c>
      <c r="K109" s="220" t="s">
        <v>668</v>
      </c>
    </row>
    <row r="110" ht="22.5" customHeight="1" spans="1:11">
      <c r="A110" s="62"/>
      <c r="B110" s="62"/>
      <c r="C110" s="62"/>
      <c r="D110" s="220" t="s">
        <v>455</v>
      </c>
      <c r="E110" s="220" t="s">
        <v>456</v>
      </c>
      <c r="F110" s="220" t="s">
        <v>669</v>
      </c>
      <c r="G110" s="221" t="s">
        <v>428</v>
      </c>
      <c r="H110" s="220" t="s">
        <v>429</v>
      </c>
      <c r="I110" s="221" t="s">
        <v>430</v>
      </c>
      <c r="J110" s="221" t="s">
        <v>418</v>
      </c>
      <c r="K110" s="220" t="s">
        <v>670</v>
      </c>
    </row>
    <row r="111" ht="22.5" customHeight="1" spans="1:11">
      <c r="A111" s="218" t="str">
        <f>"   "&amp;"房屋建筑安全隐患排查及鉴定经费"</f>
        <v>   房屋建筑安全隐患排查及鉴定经费</v>
      </c>
      <c r="B111" s="104" t="s">
        <v>357</v>
      </c>
      <c r="C111" s="219" t="s">
        <v>671</v>
      </c>
      <c r="D111" s="62"/>
      <c r="E111" s="62"/>
      <c r="F111" s="62"/>
      <c r="G111" s="62"/>
      <c r="H111" s="62"/>
      <c r="I111" s="62"/>
      <c r="J111" s="62"/>
      <c r="K111" s="62"/>
    </row>
    <row r="112" ht="22.5" customHeight="1" spans="1:11">
      <c r="A112" s="62"/>
      <c r="B112" s="62"/>
      <c r="C112" s="62"/>
      <c r="D112" s="220" t="s">
        <v>412</v>
      </c>
      <c r="E112" s="220" t="s">
        <v>413</v>
      </c>
      <c r="F112" s="220" t="s">
        <v>672</v>
      </c>
      <c r="G112" s="221" t="s">
        <v>415</v>
      </c>
      <c r="H112" s="220" t="s">
        <v>673</v>
      </c>
      <c r="I112" s="221" t="s">
        <v>674</v>
      </c>
      <c r="J112" s="221" t="s">
        <v>418</v>
      </c>
      <c r="K112" s="220" t="s">
        <v>675</v>
      </c>
    </row>
    <row r="113" ht="22.5" customHeight="1" spans="1:11">
      <c r="A113" s="62"/>
      <c r="B113" s="62"/>
      <c r="C113" s="62"/>
      <c r="D113" s="220" t="s">
        <v>412</v>
      </c>
      <c r="E113" s="220" t="s">
        <v>413</v>
      </c>
      <c r="F113" s="220" t="s">
        <v>676</v>
      </c>
      <c r="G113" s="221" t="s">
        <v>415</v>
      </c>
      <c r="H113" s="220" t="s">
        <v>677</v>
      </c>
      <c r="I113" s="221" t="s">
        <v>678</v>
      </c>
      <c r="J113" s="221" t="s">
        <v>418</v>
      </c>
      <c r="K113" s="220" t="s">
        <v>679</v>
      </c>
    </row>
    <row r="114" ht="22.5" customHeight="1" spans="1:11">
      <c r="A114" s="62"/>
      <c r="B114" s="62"/>
      <c r="C114" s="62"/>
      <c r="D114" s="220" t="s">
        <v>412</v>
      </c>
      <c r="E114" s="220" t="s">
        <v>413</v>
      </c>
      <c r="F114" s="220" t="s">
        <v>680</v>
      </c>
      <c r="G114" s="221" t="s">
        <v>415</v>
      </c>
      <c r="H114" s="220" t="s">
        <v>681</v>
      </c>
      <c r="I114" s="221" t="s">
        <v>682</v>
      </c>
      <c r="J114" s="221" t="s">
        <v>418</v>
      </c>
      <c r="K114" s="220" t="s">
        <v>683</v>
      </c>
    </row>
    <row r="115" ht="22.5" customHeight="1" spans="1:11">
      <c r="A115" s="62"/>
      <c r="B115" s="62"/>
      <c r="C115" s="62"/>
      <c r="D115" s="220" t="s">
        <v>412</v>
      </c>
      <c r="E115" s="220" t="s">
        <v>426</v>
      </c>
      <c r="F115" s="220" t="s">
        <v>684</v>
      </c>
      <c r="G115" s="221" t="s">
        <v>428</v>
      </c>
      <c r="H115" s="220" t="s">
        <v>429</v>
      </c>
      <c r="I115" s="221" t="s">
        <v>430</v>
      </c>
      <c r="J115" s="221" t="s">
        <v>418</v>
      </c>
      <c r="K115" s="220" t="s">
        <v>685</v>
      </c>
    </row>
    <row r="116" ht="22.5" customHeight="1" spans="1:11">
      <c r="A116" s="62"/>
      <c r="B116" s="62"/>
      <c r="C116" s="62"/>
      <c r="D116" s="220" t="s">
        <v>412</v>
      </c>
      <c r="E116" s="220" t="s">
        <v>426</v>
      </c>
      <c r="F116" s="220" t="s">
        <v>686</v>
      </c>
      <c r="G116" s="221" t="s">
        <v>428</v>
      </c>
      <c r="H116" s="220" t="s">
        <v>429</v>
      </c>
      <c r="I116" s="221" t="s">
        <v>430</v>
      </c>
      <c r="J116" s="221" t="s">
        <v>418</v>
      </c>
      <c r="K116" s="220" t="s">
        <v>687</v>
      </c>
    </row>
    <row r="117" ht="22.5" customHeight="1" spans="1:11">
      <c r="A117" s="62"/>
      <c r="B117" s="62"/>
      <c r="C117" s="62"/>
      <c r="D117" s="220" t="s">
        <v>412</v>
      </c>
      <c r="E117" s="220" t="s">
        <v>435</v>
      </c>
      <c r="F117" s="220" t="s">
        <v>688</v>
      </c>
      <c r="G117" s="221" t="s">
        <v>415</v>
      </c>
      <c r="H117" s="220" t="s">
        <v>689</v>
      </c>
      <c r="I117" s="221" t="s">
        <v>438</v>
      </c>
      <c r="J117" s="221" t="s">
        <v>439</v>
      </c>
      <c r="K117" s="220" t="s">
        <v>690</v>
      </c>
    </row>
    <row r="118" ht="22.5" customHeight="1" spans="1:11">
      <c r="A118" s="62"/>
      <c r="B118" s="62"/>
      <c r="C118" s="62"/>
      <c r="D118" s="220" t="s">
        <v>412</v>
      </c>
      <c r="E118" s="220" t="s">
        <v>441</v>
      </c>
      <c r="F118" s="220" t="s">
        <v>470</v>
      </c>
      <c r="G118" s="221" t="s">
        <v>443</v>
      </c>
      <c r="H118" s="220" t="s">
        <v>691</v>
      </c>
      <c r="I118" s="221" t="s">
        <v>612</v>
      </c>
      <c r="J118" s="221" t="s">
        <v>418</v>
      </c>
      <c r="K118" s="220" t="s">
        <v>692</v>
      </c>
    </row>
    <row r="119" ht="22.5" customHeight="1" spans="1:11">
      <c r="A119" s="62"/>
      <c r="B119" s="62"/>
      <c r="C119" s="62"/>
      <c r="D119" s="220" t="s">
        <v>447</v>
      </c>
      <c r="E119" s="220" t="s">
        <v>448</v>
      </c>
      <c r="F119" s="220" t="s">
        <v>693</v>
      </c>
      <c r="G119" s="221" t="s">
        <v>415</v>
      </c>
      <c r="H119" s="220" t="s">
        <v>694</v>
      </c>
      <c r="I119" s="221" t="s">
        <v>438</v>
      </c>
      <c r="J119" s="221" t="s">
        <v>439</v>
      </c>
      <c r="K119" s="220" t="s">
        <v>695</v>
      </c>
    </row>
    <row r="120" ht="22.5" customHeight="1" spans="1:11">
      <c r="A120" s="62"/>
      <c r="B120" s="62"/>
      <c r="C120" s="62"/>
      <c r="D120" s="220" t="s">
        <v>455</v>
      </c>
      <c r="E120" s="220" t="s">
        <v>456</v>
      </c>
      <c r="F120" s="220" t="s">
        <v>696</v>
      </c>
      <c r="G120" s="221" t="s">
        <v>428</v>
      </c>
      <c r="H120" s="220" t="s">
        <v>621</v>
      </c>
      <c r="I120" s="221" t="s">
        <v>430</v>
      </c>
      <c r="J120" s="221" t="s">
        <v>418</v>
      </c>
      <c r="K120" s="220" t="s">
        <v>697</v>
      </c>
    </row>
    <row r="121" ht="22.5" customHeight="1" spans="1:11">
      <c r="A121" s="218" t="str">
        <f>"   "&amp;"香格里拉市住房和城乡建设局生活垃圾填埋场零星修复经费"</f>
        <v>   香格里拉市住房和城乡建设局生活垃圾填埋场零星修复经费</v>
      </c>
      <c r="B121" s="104" t="s">
        <v>389</v>
      </c>
      <c r="C121" s="219" t="s">
        <v>698</v>
      </c>
      <c r="D121" s="62"/>
      <c r="E121" s="62"/>
      <c r="F121" s="62"/>
      <c r="G121" s="62"/>
      <c r="H121" s="62"/>
      <c r="I121" s="62"/>
      <c r="J121" s="62"/>
      <c r="K121" s="62"/>
    </row>
    <row r="122" ht="22.5" customHeight="1" spans="1:11">
      <c r="A122" s="62"/>
      <c r="B122" s="62"/>
      <c r="C122" s="62"/>
      <c r="D122" s="220" t="s">
        <v>412</v>
      </c>
      <c r="E122" s="220" t="s">
        <v>413</v>
      </c>
      <c r="F122" s="220" t="s">
        <v>699</v>
      </c>
      <c r="G122" s="221" t="s">
        <v>415</v>
      </c>
      <c r="H122" s="220" t="s">
        <v>700</v>
      </c>
      <c r="I122" s="221" t="s">
        <v>534</v>
      </c>
      <c r="J122" s="221" t="s">
        <v>418</v>
      </c>
      <c r="K122" s="220" t="s">
        <v>699</v>
      </c>
    </row>
    <row r="123" ht="22.5" customHeight="1" spans="1:11">
      <c r="A123" s="62"/>
      <c r="B123" s="62"/>
      <c r="C123" s="62"/>
      <c r="D123" s="220" t="s">
        <v>412</v>
      </c>
      <c r="E123" s="220" t="s">
        <v>426</v>
      </c>
      <c r="F123" s="220" t="s">
        <v>701</v>
      </c>
      <c r="G123" s="221" t="s">
        <v>428</v>
      </c>
      <c r="H123" s="220" t="s">
        <v>429</v>
      </c>
      <c r="I123" s="221" t="s">
        <v>430</v>
      </c>
      <c r="J123" s="221" t="s">
        <v>418</v>
      </c>
      <c r="K123" s="220" t="s">
        <v>701</v>
      </c>
    </row>
    <row r="124" ht="22.5" customHeight="1" spans="1:11">
      <c r="A124" s="62"/>
      <c r="B124" s="62"/>
      <c r="C124" s="62"/>
      <c r="D124" s="220" t="s">
        <v>412</v>
      </c>
      <c r="E124" s="220" t="s">
        <v>435</v>
      </c>
      <c r="F124" s="220" t="s">
        <v>702</v>
      </c>
      <c r="G124" s="221" t="s">
        <v>428</v>
      </c>
      <c r="H124" s="220" t="s">
        <v>429</v>
      </c>
      <c r="I124" s="221" t="s">
        <v>430</v>
      </c>
      <c r="J124" s="221" t="s">
        <v>418</v>
      </c>
      <c r="K124" s="220" t="s">
        <v>703</v>
      </c>
    </row>
    <row r="125" ht="22.5" customHeight="1" spans="1:11">
      <c r="A125" s="62"/>
      <c r="B125" s="62"/>
      <c r="C125" s="62"/>
      <c r="D125" s="220" t="s">
        <v>412</v>
      </c>
      <c r="E125" s="220" t="s">
        <v>441</v>
      </c>
      <c r="F125" s="220" t="s">
        <v>470</v>
      </c>
      <c r="G125" s="221" t="s">
        <v>443</v>
      </c>
      <c r="H125" s="220" t="s">
        <v>704</v>
      </c>
      <c r="I125" s="221" t="s">
        <v>472</v>
      </c>
      <c r="J125" s="221" t="s">
        <v>418</v>
      </c>
      <c r="K125" s="220" t="s">
        <v>705</v>
      </c>
    </row>
    <row r="126" ht="22.5" customHeight="1" spans="1:11">
      <c r="A126" s="62"/>
      <c r="B126" s="62"/>
      <c r="C126" s="62"/>
      <c r="D126" s="220" t="s">
        <v>447</v>
      </c>
      <c r="E126" s="220" t="s">
        <v>522</v>
      </c>
      <c r="F126" s="220" t="s">
        <v>706</v>
      </c>
      <c r="G126" s="221" t="s">
        <v>415</v>
      </c>
      <c r="H126" s="220" t="s">
        <v>707</v>
      </c>
      <c r="I126" s="221" t="s">
        <v>438</v>
      </c>
      <c r="J126" s="221" t="s">
        <v>439</v>
      </c>
      <c r="K126" s="220" t="s">
        <v>708</v>
      </c>
    </row>
    <row r="127" ht="22.5" customHeight="1" spans="1:11">
      <c r="A127" s="62"/>
      <c r="B127" s="62"/>
      <c r="C127" s="62"/>
      <c r="D127" s="220" t="s">
        <v>455</v>
      </c>
      <c r="E127" s="220" t="s">
        <v>456</v>
      </c>
      <c r="F127" s="220" t="s">
        <v>620</v>
      </c>
      <c r="G127" s="221" t="s">
        <v>428</v>
      </c>
      <c r="H127" s="220" t="s">
        <v>429</v>
      </c>
      <c r="I127" s="221" t="s">
        <v>430</v>
      </c>
      <c r="J127" s="221" t="s">
        <v>418</v>
      </c>
      <c r="K127" s="220" t="s">
        <v>709</v>
      </c>
    </row>
    <row r="128" ht="22.5" customHeight="1" spans="1:11">
      <c r="A128" s="218" t="str">
        <f>"   "&amp;"生活垃圾填埋场专用材料经费"</f>
        <v>   生活垃圾填埋场专用材料经费</v>
      </c>
      <c r="B128" s="104" t="s">
        <v>363</v>
      </c>
      <c r="C128" s="219" t="s">
        <v>710</v>
      </c>
      <c r="D128" s="62"/>
      <c r="E128" s="62"/>
      <c r="F128" s="62"/>
      <c r="G128" s="62"/>
      <c r="H128" s="62"/>
      <c r="I128" s="62"/>
      <c r="J128" s="62"/>
      <c r="K128" s="62"/>
    </row>
    <row r="129" ht="22.5" customHeight="1" spans="1:11">
      <c r="A129" s="62"/>
      <c r="B129" s="62"/>
      <c r="C129" s="62"/>
      <c r="D129" s="220" t="s">
        <v>412</v>
      </c>
      <c r="E129" s="220" t="s">
        <v>413</v>
      </c>
      <c r="F129" s="220" t="s">
        <v>711</v>
      </c>
      <c r="G129" s="221" t="s">
        <v>428</v>
      </c>
      <c r="H129" s="220" t="s">
        <v>712</v>
      </c>
      <c r="I129" s="221" t="s">
        <v>713</v>
      </c>
      <c r="J129" s="221" t="s">
        <v>418</v>
      </c>
      <c r="K129" s="220" t="s">
        <v>714</v>
      </c>
    </row>
    <row r="130" ht="22.5" customHeight="1" spans="1:11">
      <c r="A130" s="62"/>
      <c r="B130" s="62"/>
      <c r="C130" s="62"/>
      <c r="D130" s="220" t="s">
        <v>412</v>
      </c>
      <c r="E130" s="220" t="s">
        <v>413</v>
      </c>
      <c r="F130" s="220" t="s">
        <v>715</v>
      </c>
      <c r="G130" s="221" t="s">
        <v>428</v>
      </c>
      <c r="H130" s="220" t="s">
        <v>716</v>
      </c>
      <c r="I130" s="221" t="s">
        <v>464</v>
      </c>
      <c r="J130" s="221" t="s">
        <v>418</v>
      </c>
      <c r="K130" s="220" t="s">
        <v>717</v>
      </c>
    </row>
    <row r="131" ht="22.5" customHeight="1" spans="1:11">
      <c r="A131" s="62"/>
      <c r="B131" s="62"/>
      <c r="C131" s="62"/>
      <c r="D131" s="220" t="s">
        <v>412</v>
      </c>
      <c r="E131" s="220" t="s">
        <v>413</v>
      </c>
      <c r="F131" s="220" t="s">
        <v>718</v>
      </c>
      <c r="G131" s="221" t="s">
        <v>428</v>
      </c>
      <c r="H131" s="220" t="s">
        <v>719</v>
      </c>
      <c r="I131" s="221" t="s">
        <v>464</v>
      </c>
      <c r="J131" s="221" t="s">
        <v>418</v>
      </c>
      <c r="K131" s="220" t="s">
        <v>720</v>
      </c>
    </row>
    <row r="132" ht="22.5" customHeight="1" spans="1:11">
      <c r="A132" s="62"/>
      <c r="B132" s="62"/>
      <c r="C132" s="62"/>
      <c r="D132" s="220" t="s">
        <v>412</v>
      </c>
      <c r="E132" s="220" t="s">
        <v>426</v>
      </c>
      <c r="F132" s="220" t="s">
        <v>721</v>
      </c>
      <c r="G132" s="221" t="s">
        <v>415</v>
      </c>
      <c r="H132" s="220" t="s">
        <v>722</v>
      </c>
      <c r="I132" s="221" t="s">
        <v>438</v>
      </c>
      <c r="J132" s="221" t="s">
        <v>439</v>
      </c>
      <c r="K132" s="220" t="s">
        <v>723</v>
      </c>
    </row>
    <row r="133" ht="22.5" customHeight="1" spans="1:11">
      <c r="A133" s="62"/>
      <c r="B133" s="62"/>
      <c r="C133" s="62"/>
      <c r="D133" s="220" t="s">
        <v>412</v>
      </c>
      <c r="E133" s="220" t="s">
        <v>435</v>
      </c>
      <c r="F133" s="220" t="s">
        <v>724</v>
      </c>
      <c r="G133" s="221" t="s">
        <v>415</v>
      </c>
      <c r="H133" s="220" t="s">
        <v>429</v>
      </c>
      <c r="I133" s="221" t="s">
        <v>430</v>
      </c>
      <c r="J133" s="221" t="s">
        <v>418</v>
      </c>
      <c r="K133" s="220" t="s">
        <v>725</v>
      </c>
    </row>
    <row r="134" ht="22.5" customHeight="1" spans="1:11">
      <c r="A134" s="62"/>
      <c r="B134" s="62"/>
      <c r="C134" s="62"/>
      <c r="D134" s="220" t="s">
        <v>412</v>
      </c>
      <c r="E134" s="220" t="s">
        <v>441</v>
      </c>
      <c r="F134" s="220" t="s">
        <v>470</v>
      </c>
      <c r="G134" s="221" t="s">
        <v>443</v>
      </c>
      <c r="H134" s="220" t="s">
        <v>662</v>
      </c>
      <c r="I134" s="221" t="s">
        <v>445</v>
      </c>
      <c r="J134" s="221" t="s">
        <v>418</v>
      </c>
      <c r="K134" s="220" t="s">
        <v>548</v>
      </c>
    </row>
    <row r="135" ht="22.5" customHeight="1" spans="1:11">
      <c r="A135" s="62"/>
      <c r="B135" s="62"/>
      <c r="C135" s="62"/>
      <c r="D135" s="220" t="s">
        <v>447</v>
      </c>
      <c r="E135" s="220" t="s">
        <v>448</v>
      </c>
      <c r="F135" s="220" t="s">
        <v>726</v>
      </c>
      <c r="G135" s="221" t="s">
        <v>415</v>
      </c>
      <c r="H135" s="220" t="s">
        <v>722</v>
      </c>
      <c r="I135" s="221" t="s">
        <v>438</v>
      </c>
      <c r="J135" s="221" t="s">
        <v>439</v>
      </c>
      <c r="K135" s="220" t="s">
        <v>727</v>
      </c>
    </row>
    <row r="136" ht="22.5" customHeight="1" spans="1:11">
      <c r="A136" s="62"/>
      <c r="B136" s="62"/>
      <c r="C136" s="62"/>
      <c r="D136" s="220" t="s">
        <v>455</v>
      </c>
      <c r="E136" s="220" t="s">
        <v>456</v>
      </c>
      <c r="F136" s="220" t="s">
        <v>728</v>
      </c>
      <c r="G136" s="221" t="s">
        <v>428</v>
      </c>
      <c r="H136" s="220" t="s">
        <v>429</v>
      </c>
      <c r="I136" s="221" t="s">
        <v>430</v>
      </c>
      <c r="J136" s="221" t="s">
        <v>418</v>
      </c>
      <c r="K136" s="220" t="s">
        <v>729</v>
      </c>
    </row>
    <row r="137" ht="22.5" customHeight="1" spans="1:11">
      <c r="A137" s="218" t="str">
        <f>"   "&amp;"香格里拉市城乡风貌整治提升工作领导小组2025年办公室经费"</f>
        <v>   香格里拉市城乡风貌整治提升工作领导小组2025年办公室经费</v>
      </c>
      <c r="B137" s="104" t="s">
        <v>375</v>
      </c>
      <c r="C137" s="219" t="s">
        <v>730</v>
      </c>
      <c r="D137" s="62"/>
      <c r="E137" s="62"/>
      <c r="F137" s="62"/>
      <c r="G137" s="62"/>
      <c r="H137" s="62"/>
      <c r="I137" s="62"/>
      <c r="J137" s="62"/>
      <c r="K137" s="62"/>
    </row>
    <row r="138" ht="22.5" customHeight="1" spans="1:11">
      <c r="A138" s="62"/>
      <c r="B138" s="62"/>
      <c r="C138" s="62"/>
      <c r="D138" s="220" t="s">
        <v>412</v>
      </c>
      <c r="E138" s="220" t="s">
        <v>413</v>
      </c>
      <c r="F138" s="220" t="s">
        <v>731</v>
      </c>
      <c r="G138" s="221" t="s">
        <v>415</v>
      </c>
      <c r="H138" s="220" t="s">
        <v>576</v>
      </c>
      <c r="I138" s="221" t="s">
        <v>534</v>
      </c>
      <c r="J138" s="221" t="s">
        <v>418</v>
      </c>
      <c r="K138" s="220" t="s">
        <v>732</v>
      </c>
    </row>
    <row r="139" ht="22.5" customHeight="1" spans="1:11">
      <c r="A139" s="62"/>
      <c r="B139" s="62"/>
      <c r="C139" s="62"/>
      <c r="D139" s="220" t="s">
        <v>412</v>
      </c>
      <c r="E139" s="220" t="s">
        <v>413</v>
      </c>
      <c r="F139" s="220" t="s">
        <v>733</v>
      </c>
      <c r="G139" s="221" t="s">
        <v>415</v>
      </c>
      <c r="H139" s="220" t="s">
        <v>734</v>
      </c>
      <c r="I139" s="221" t="s">
        <v>735</v>
      </c>
      <c r="J139" s="221" t="s">
        <v>418</v>
      </c>
      <c r="K139" s="220" t="s">
        <v>736</v>
      </c>
    </row>
    <row r="140" ht="22.5" customHeight="1" spans="1:11">
      <c r="A140" s="62"/>
      <c r="B140" s="62"/>
      <c r="C140" s="62"/>
      <c r="D140" s="220" t="s">
        <v>412</v>
      </c>
      <c r="E140" s="220" t="s">
        <v>413</v>
      </c>
      <c r="F140" s="220" t="s">
        <v>737</v>
      </c>
      <c r="G140" s="221" t="s">
        <v>415</v>
      </c>
      <c r="H140" s="220" t="s">
        <v>738</v>
      </c>
      <c r="I140" s="221" t="s">
        <v>739</v>
      </c>
      <c r="J140" s="221" t="s">
        <v>418</v>
      </c>
      <c r="K140" s="220" t="s">
        <v>740</v>
      </c>
    </row>
    <row r="141" ht="22.5" customHeight="1" spans="1:11">
      <c r="A141" s="62"/>
      <c r="B141" s="62"/>
      <c r="C141" s="62"/>
      <c r="D141" s="220" t="s">
        <v>412</v>
      </c>
      <c r="E141" s="220" t="s">
        <v>413</v>
      </c>
      <c r="F141" s="220" t="s">
        <v>741</v>
      </c>
      <c r="G141" s="221" t="s">
        <v>415</v>
      </c>
      <c r="H141" s="220" t="s">
        <v>576</v>
      </c>
      <c r="I141" s="221" t="s">
        <v>742</v>
      </c>
      <c r="J141" s="221" t="s">
        <v>418</v>
      </c>
      <c r="K141" s="220" t="s">
        <v>743</v>
      </c>
    </row>
    <row r="142" ht="22.5" customHeight="1" spans="1:11">
      <c r="A142" s="62"/>
      <c r="B142" s="62"/>
      <c r="C142" s="62"/>
      <c r="D142" s="220" t="s">
        <v>412</v>
      </c>
      <c r="E142" s="220" t="s">
        <v>413</v>
      </c>
      <c r="F142" s="220" t="s">
        <v>744</v>
      </c>
      <c r="G142" s="221" t="s">
        <v>415</v>
      </c>
      <c r="H142" s="220" t="s">
        <v>185</v>
      </c>
      <c r="I142" s="221" t="s">
        <v>735</v>
      </c>
      <c r="J142" s="221" t="s">
        <v>418</v>
      </c>
      <c r="K142" s="220" t="s">
        <v>745</v>
      </c>
    </row>
    <row r="143" ht="22.5" customHeight="1" spans="1:11">
      <c r="A143" s="62"/>
      <c r="B143" s="62"/>
      <c r="C143" s="62"/>
      <c r="D143" s="220" t="s">
        <v>412</v>
      </c>
      <c r="E143" s="220" t="s">
        <v>413</v>
      </c>
      <c r="F143" s="220" t="s">
        <v>746</v>
      </c>
      <c r="G143" s="221" t="s">
        <v>415</v>
      </c>
      <c r="H143" s="220" t="s">
        <v>183</v>
      </c>
      <c r="I143" s="221" t="s">
        <v>534</v>
      </c>
      <c r="J143" s="221" t="s">
        <v>418</v>
      </c>
      <c r="K143" s="220" t="s">
        <v>747</v>
      </c>
    </row>
    <row r="144" ht="22.5" customHeight="1" spans="1:11">
      <c r="A144" s="62"/>
      <c r="B144" s="62"/>
      <c r="C144" s="62"/>
      <c r="D144" s="220" t="s">
        <v>412</v>
      </c>
      <c r="E144" s="220" t="s">
        <v>413</v>
      </c>
      <c r="F144" s="220" t="s">
        <v>748</v>
      </c>
      <c r="G144" s="221" t="s">
        <v>415</v>
      </c>
      <c r="H144" s="220" t="s">
        <v>183</v>
      </c>
      <c r="I144" s="221" t="s">
        <v>742</v>
      </c>
      <c r="J144" s="221" t="s">
        <v>418</v>
      </c>
      <c r="K144" s="220" t="s">
        <v>749</v>
      </c>
    </row>
    <row r="145" ht="22.5" customHeight="1" spans="1:11">
      <c r="A145" s="62"/>
      <c r="B145" s="62"/>
      <c r="C145" s="62"/>
      <c r="D145" s="220" t="s">
        <v>412</v>
      </c>
      <c r="E145" s="220" t="s">
        <v>413</v>
      </c>
      <c r="F145" s="220" t="s">
        <v>750</v>
      </c>
      <c r="G145" s="221" t="s">
        <v>415</v>
      </c>
      <c r="H145" s="220" t="s">
        <v>665</v>
      </c>
      <c r="I145" s="221" t="s">
        <v>534</v>
      </c>
      <c r="J145" s="221" t="s">
        <v>418</v>
      </c>
      <c r="K145" s="220" t="s">
        <v>751</v>
      </c>
    </row>
    <row r="146" ht="22.5" customHeight="1" spans="1:11">
      <c r="A146" s="62"/>
      <c r="B146" s="62"/>
      <c r="C146" s="62"/>
      <c r="D146" s="220" t="s">
        <v>412</v>
      </c>
      <c r="E146" s="220" t="s">
        <v>413</v>
      </c>
      <c r="F146" s="220" t="s">
        <v>752</v>
      </c>
      <c r="G146" s="221" t="s">
        <v>415</v>
      </c>
      <c r="H146" s="220" t="s">
        <v>753</v>
      </c>
      <c r="I146" s="221" t="s">
        <v>742</v>
      </c>
      <c r="J146" s="221" t="s">
        <v>418</v>
      </c>
      <c r="K146" s="220" t="s">
        <v>754</v>
      </c>
    </row>
    <row r="147" ht="22.5" customHeight="1" spans="1:11">
      <c r="A147" s="62"/>
      <c r="B147" s="62"/>
      <c r="C147" s="62"/>
      <c r="D147" s="220" t="s">
        <v>412</v>
      </c>
      <c r="E147" s="220" t="s">
        <v>413</v>
      </c>
      <c r="F147" s="220" t="s">
        <v>755</v>
      </c>
      <c r="G147" s="221" t="s">
        <v>415</v>
      </c>
      <c r="H147" s="220" t="s">
        <v>576</v>
      </c>
      <c r="I147" s="221" t="s">
        <v>742</v>
      </c>
      <c r="J147" s="221" t="s">
        <v>418</v>
      </c>
      <c r="K147" s="220" t="s">
        <v>756</v>
      </c>
    </row>
    <row r="148" ht="22.5" customHeight="1" spans="1:11">
      <c r="A148" s="62"/>
      <c r="B148" s="62"/>
      <c r="C148" s="62"/>
      <c r="D148" s="220" t="s">
        <v>412</v>
      </c>
      <c r="E148" s="220" t="s">
        <v>413</v>
      </c>
      <c r="F148" s="220" t="s">
        <v>757</v>
      </c>
      <c r="G148" s="221" t="s">
        <v>415</v>
      </c>
      <c r="H148" s="220" t="s">
        <v>758</v>
      </c>
      <c r="I148" s="221" t="s">
        <v>739</v>
      </c>
      <c r="J148" s="221" t="s">
        <v>418</v>
      </c>
      <c r="K148" s="220" t="s">
        <v>759</v>
      </c>
    </row>
    <row r="149" ht="22.5" customHeight="1" spans="1:11">
      <c r="A149" s="62"/>
      <c r="B149" s="62"/>
      <c r="C149" s="62"/>
      <c r="D149" s="220" t="s">
        <v>412</v>
      </c>
      <c r="E149" s="220" t="s">
        <v>426</v>
      </c>
      <c r="F149" s="220" t="s">
        <v>760</v>
      </c>
      <c r="G149" s="221" t="s">
        <v>428</v>
      </c>
      <c r="H149" s="220" t="s">
        <v>429</v>
      </c>
      <c r="I149" s="221" t="s">
        <v>430</v>
      </c>
      <c r="J149" s="221" t="s">
        <v>418</v>
      </c>
      <c r="K149" s="220" t="s">
        <v>761</v>
      </c>
    </row>
    <row r="150" ht="22.5" customHeight="1" spans="1:11">
      <c r="A150" s="62"/>
      <c r="B150" s="62"/>
      <c r="C150" s="62"/>
      <c r="D150" s="220" t="s">
        <v>412</v>
      </c>
      <c r="E150" s="220" t="s">
        <v>435</v>
      </c>
      <c r="F150" s="220" t="s">
        <v>762</v>
      </c>
      <c r="G150" s="221" t="s">
        <v>428</v>
      </c>
      <c r="H150" s="220" t="s">
        <v>429</v>
      </c>
      <c r="I150" s="221" t="s">
        <v>430</v>
      </c>
      <c r="J150" s="221" t="s">
        <v>418</v>
      </c>
      <c r="K150" s="220" t="s">
        <v>763</v>
      </c>
    </row>
    <row r="151" ht="22.5" customHeight="1" spans="1:11">
      <c r="A151" s="62"/>
      <c r="B151" s="62"/>
      <c r="C151" s="62"/>
      <c r="D151" s="220" t="s">
        <v>412</v>
      </c>
      <c r="E151" s="220" t="s">
        <v>441</v>
      </c>
      <c r="F151" s="220" t="s">
        <v>470</v>
      </c>
      <c r="G151" s="221" t="s">
        <v>443</v>
      </c>
      <c r="H151" s="220" t="s">
        <v>764</v>
      </c>
      <c r="I151" s="221" t="s">
        <v>472</v>
      </c>
      <c r="J151" s="221" t="s">
        <v>418</v>
      </c>
      <c r="K151" s="220" t="s">
        <v>548</v>
      </c>
    </row>
    <row r="152" ht="22.5" customHeight="1" spans="1:11">
      <c r="A152" s="62"/>
      <c r="B152" s="62"/>
      <c r="C152" s="62"/>
      <c r="D152" s="220" t="s">
        <v>447</v>
      </c>
      <c r="E152" s="220" t="s">
        <v>448</v>
      </c>
      <c r="F152" s="220" t="s">
        <v>765</v>
      </c>
      <c r="G152" s="221" t="s">
        <v>415</v>
      </c>
      <c r="H152" s="220" t="s">
        <v>766</v>
      </c>
      <c r="I152" s="221" t="s">
        <v>438</v>
      </c>
      <c r="J152" s="221" t="s">
        <v>439</v>
      </c>
      <c r="K152" s="220" t="s">
        <v>767</v>
      </c>
    </row>
    <row r="153" ht="22.5" customHeight="1" spans="1:11">
      <c r="A153" s="62"/>
      <c r="B153" s="62"/>
      <c r="C153" s="62"/>
      <c r="D153" s="220" t="s">
        <v>455</v>
      </c>
      <c r="E153" s="220" t="s">
        <v>456</v>
      </c>
      <c r="F153" s="220" t="s">
        <v>768</v>
      </c>
      <c r="G153" s="221" t="s">
        <v>428</v>
      </c>
      <c r="H153" s="220" t="s">
        <v>429</v>
      </c>
      <c r="I153" s="221" t="s">
        <v>430</v>
      </c>
      <c r="J153" s="221" t="s">
        <v>418</v>
      </c>
      <c r="K153" s="220" t="s">
        <v>769</v>
      </c>
    </row>
    <row r="154" ht="22.5" customHeight="1" spans="1:11">
      <c r="A154" s="218" t="str">
        <f>"   "&amp;"车辆燃料费、维修费、保险费列入财政预算的经费"</f>
        <v>   车辆燃料费、维修费、保险费列入财政预算的经费</v>
      </c>
      <c r="B154" s="104" t="s">
        <v>351</v>
      </c>
      <c r="C154" s="219" t="s">
        <v>770</v>
      </c>
      <c r="D154" s="62"/>
      <c r="E154" s="62"/>
      <c r="F154" s="62"/>
      <c r="G154" s="62"/>
      <c r="H154" s="62"/>
      <c r="I154" s="62"/>
      <c r="J154" s="62"/>
      <c r="K154" s="62"/>
    </row>
    <row r="155" ht="22.5" customHeight="1" spans="1:11">
      <c r="A155" s="62"/>
      <c r="B155" s="62"/>
      <c r="C155" s="62"/>
      <c r="D155" s="220" t="s">
        <v>412</v>
      </c>
      <c r="E155" s="220" t="s">
        <v>413</v>
      </c>
      <c r="F155" s="220" t="s">
        <v>771</v>
      </c>
      <c r="G155" s="221" t="s">
        <v>415</v>
      </c>
      <c r="H155" s="220" t="s">
        <v>186</v>
      </c>
      <c r="I155" s="221" t="s">
        <v>772</v>
      </c>
      <c r="J155" s="221" t="s">
        <v>418</v>
      </c>
      <c r="K155" s="220" t="s">
        <v>771</v>
      </c>
    </row>
    <row r="156" ht="22.5" customHeight="1" spans="1:11">
      <c r="A156" s="62"/>
      <c r="B156" s="62"/>
      <c r="C156" s="62"/>
      <c r="D156" s="220" t="s">
        <v>412</v>
      </c>
      <c r="E156" s="220" t="s">
        <v>413</v>
      </c>
      <c r="F156" s="220" t="s">
        <v>773</v>
      </c>
      <c r="G156" s="221" t="s">
        <v>415</v>
      </c>
      <c r="H156" s="220" t="s">
        <v>662</v>
      </c>
      <c r="I156" s="221" t="s">
        <v>774</v>
      </c>
      <c r="J156" s="221" t="s">
        <v>418</v>
      </c>
      <c r="K156" s="220" t="s">
        <v>773</v>
      </c>
    </row>
    <row r="157" ht="22.5" customHeight="1" spans="1:11">
      <c r="A157" s="62"/>
      <c r="B157" s="62"/>
      <c r="C157" s="62"/>
      <c r="D157" s="220" t="s">
        <v>412</v>
      </c>
      <c r="E157" s="220" t="s">
        <v>413</v>
      </c>
      <c r="F157" s="220" t="s">
        <v>775</v>
      </c>
      <c r="G157" s="221" t="s">
        <v>415</v>
      </c>
      <c r="H157" s="220" t="s">
        <v>776</v>
      </c>
      <c r="I157" s="221" t="s">
        <v>774</v>
      </c>
      <c r="J157" s="221" t="s">
        <v>418</v>
      </c>
      <c r="K157" s="220" t="s">
        <v>775</v>
      </c>
    </row>
    <row r="158" ht="22.5" customHeight="1" spans="1:11">
      <c r="A158" s="62"/>
      <c r="B158" s="62"/>
      <c r="C158" s="62"/>
      <c r="D158" s="220" t="s">
        <v>412</v>
      </c>
      <c r="E158" s="220" t="s">
        <v>413</v>
      </c>
      <c r="F158" s="220" t="s">
        <v>777</v>
      </c>
      <c r="G158" s="221" t="s">
        <v>415</v>
      </c>
      <c r="H158" s="220" t="s">
        <v>184</v>
      </c>
      <c r="I158" s="221" t="s">
        <v>417</v>
      </c>
      <c r="J158" s="221" t="s">
        <v>418</v>
      </c>
      <c r="K158" s="220" t="s">
        <v>778</v>
      </c>
    </row>
    <row r="159" ht="22.5" customHeight="1" spans="1:11">
      <c r="A159" s="62"/>
      <c r="B159" s="62"/>
      <c r="C159" s="62"/>
      <c r="D159" s="220" t="s">
        <v>412</v>
      </c>
      <c r="E159" s="220" t="s">
        <v>413</v>
      </c>
      <c r="F159" s="220" t="s">
        <v>779</v>
      </c>
      <c r="G159" s="221" t="s">
        <v>415</v>
      </c>
      <c r="H159" s="220" t="s">
        <v>186</v>
      </c>
      <c r="I159" s="221" t="s">
        <v>772</v>
      </c>
      <c r="J159" s="221" t="s">
        <v>418</v>
      </c>
      <c r="K159" s="220" t="s">
        <v>780</v>
      </c>
    </row>
    <row r="160" ht="22.5" customHeight="1" spans="1:11">
      <c r="A160" s="62"/>
      <c r="B160" s="62"/>
      <c r="C160" s="62"/>
      <c r="D160" s="220" t="s">
        <v>412</v>
      </c>
      <c r="E160" s="220" t="s">
        <v>426</v>
      </c>
      <c r="F160" s="220" t="s">
        <v>781</v>
      </c>
      <c r="G160" s="221" t="s">
        <v>428</v>
      </c>
      <c r="H160" s="220" t="s">
        <v>429</v>
      </c>
      <c r="I160" s="221" t="s">
        <v>430</v>
      </c>
      <c r="J160" s="221" t="s">
        <v>418</v>
      </c>
      <c r="K160" s="220" t="s">
        <v>781</v>
      </c>
    </row>
    <row r="161" ht="22.5" customHeight="1" spans="1:11">
      <c r="A161" s="62"/>
      <c r="B161" s="62"/>
      <c r="C161" s="62"/>
      <c r="D161" s="220" t="s">
        <v>412</v>
      </c>
      <c r="E161" s="220" t="s">
        <v>426</v>
      </c>
      <c r="F161" s="220" t="s">
        <v>782</v>
      </c>
      <c r="G161" s="221" t="s">
        <v>428</v>
      </c>
      <c r="H161" s="220" t="s">
        <v>429</v>
      </c>
      <c r="I161" s="221" t="s">
        <v>430</v>
      </c>
      <c r="J161" s="221" t="s">
        <v>418</v>
      </c>
      <c r="K161" s="220" t="s">
        <v>782</v>
      </c>
    </row>
    <row r="162" ht="22.5" customHeight="1" spans="1:11">
      <c r="A162" s="62"/>
      <c r="B162" s="62"/>
      <c r="C162" s="62"/>
      <c r="D162" s="220" t="s">
        <v>412</v>
      </c>
      <c r="E162" s="220" t="s">
        <v>435</v>
      </c>
      <c r="F162" s="220" t="s">
        <v>783</v>
      </c>
      <c r="G162" s="221" t="s">
        <v>428</v>
      </c>
      <c r="H162" s="220" t="s">
        <v>429</v>
      </c>
      <c r="I162" s="221" t="s">
        <v>430</v>
      </c>
      <c r="J162" s="221" t="s">
        <v>418</v>
      </c>
      <c r="K162" s="220" t="s">
        <v>784</v>
      </c>
    </row>
    <row r="163" ht="22.5" customHeight="1" spans="1:11">
      <c r="A163" s="62"/>
      <c r="B163" s="62"/>
      <c r="C163" s="62"/>
      <c r="D163" s="220" t="s">
        <v>412</v>
      </c>
      <c r="E163" s="220" t="s">
        <v>435</v>
      </c>
      <c r="F163" s="220" t="s">
        <v>785</v>
      </c>
      <c r="G163" s="221" t="s">
        <v>428</v>
      </c>
      <c r="H163" s="220" t="s">
        <v>429</v>
      </c>
      <c r="I163" s="221" t="s">
        <v>430</v>
      </c>
      <c r="J163" s="221" t="s">
        <v>418</v>
      </c>
      <c r="K163" s="220" t="s">
        <v>785</v>
      </c>
    </row>
    <row r="164" ht="22.5" customHeight="1" spans="1:11">
      <c r="A164" s="62"/>
      <c r="B164" s="62"/>
      <c r="C164" s="62"/>
      <c r="D164" s="220" t="s">
        <v>412</v>
      </c>
      <c r="E164" s="220" t="s">
        <v>441</v>
      </c>
      <c r="F164" s="220" t="s">
        <v>470</v>
      </c>
      <c r="G164" s="221" t="s">
        <v>443</v>
      </c>
      <c r="H164" s="220" t="s">
        <v>786</v>
      </c>
      <c r="I164" s="221" t="s">
        <v>472</v>
      </c>
      <c r="J164" s="221" t="s">
        <v>418</v>
      </c>
      <c r="K164" s="220" t="s">
        <v>787</v>
      </c>
    </row>
    <row r="165" ht="22.5" customHeight="1" spans="1:11">
      <c r="A165" s="62"/>
      <c r="B165" s="62"/>
      <c r="C165" s="62"/>
      <c r="D165" s="220" t="s">
        <v>447</v>
      </c>
      <c r="E165" s="220" t="s">
        <v>522</v>
      </c>
      <c r="F165" s="220" t="s">
        <v>788</v>
      </c>
      <c r="G165" s="221" t="s">
        <v>415</v>
      </c>
      <c r="H165" s="220" t="s">
        <v>184</v>
      </c>
      <c r="I165" s="221" t="s">
        <v>571</v>
      </c>
      <c r="J165" s="221" t="s">
        <v>418</v>
      </c>
      <c r="K165" s="220" t="s">
        <v>788</v>
      </c>
    </row>
    <row r="166" ht="22.5" customHeight="1" spans="1:11">
      <c r="A166" s="62"/>
      <c r="B166" s="62"/>
      <c r="C166" s="62"/>
      <c r="D166" s="220" t="s">
        <v>455</v>
      </c>
      <c r="E166" s="220" t="s">
        <v>456</v>
      </c>
      <c r="F166" s="220" t="s">
        <v>789</v>
      </c>
      <c r="G166" s="221" t="s">
        <v>428</v>
      </c>
      <c r="H166" s="220" t="s">
        <v>429</v>
      </c>
      <c r="I166" s="221" t="s">
        <v>430</v>
      </c>
      <c r="J166" s="221" t="s">
        <v>418</v>
      </c>
      <c r="K166" s="220" t="s">
        <v>790</v>
      </c>
    </row>
    <row r="167" ht="22.5" customHeight="1" spans="1:11">
      <c r="A167" s="218" t="str">
        <f>"   "&amp;"绿化管养市场化项目资金"</f>
        <v>   绿化管养市场化项目资金</v>
      </c>
      <c r="B167" s="104" t="s">
        <v>361</v>
      </c>
      <c r="C167" s="219" t="s">
        <v>791</v>
      </c>
      <c r="D167" s="62"/>
      <c r="E167" s="62"/>
      <c r="F167" s="62"/>
      <c r="G167" s="62"/>
      <c r="H167" s="62"/>
      <c r="I167" s="62"/>
      <c r="J167" s="62"/>
      <c r="K167" s="62"/>
    </row>
    <row r="168" ht="22.5" customHeight="1" spans="1:11">
      <c r="A168" s="62"/>
      <c r="B168" s="62"/>
      <c r="C168" s="62"/>
      <c r="D168" s="220" t="s">
        <v>412</v>
      </c>
      <c r="E168" s="220" t="s">
        <v>413</v>
      </c>
      <c r="F168" s="220" t="s">
        <v>792</v>
      </c>
      <c r="G168" s="221" t="s">
        <v>415</v>
      </c>
      <c r="H168" s="220" t="s">
        <v>793</v>
      </c>
      <c r="I168" s="221" t="s">
        <v>483</v>
      </c>
      <c r="J168" s="221" t="s">
        <v>418</v>
      </c>
      <c r="K168" s="220" t="s">
        <v>794</v>
      </c>
    </row>
    <row r="169" ht="22.5" customHeight="1" spans="1:11">
      <c r="A169" s="62"/>
      <c r="B169" s="62"/>
      <c r="C169" s="62"/>
      <c r="D169" s="220" t="s">
        <v>412</v>
      </c>
      <c r="E169" s="220" t="s">
        <v>413</v>
      </c>
      <c r="F169" s="220" t="s">
        <v>795</v>
      </c>
      <c r="G169" s="221" t="s">
        <v>415</v>
      </c>
      <c r="H169" s="220" t="s">
        <v>796</v>
      </c>
      <c r="I169" s="221" t="s">
        <v>483</v>
      </c>
      <c r="J169" s="221" t="s">
        <v>418</v>
      </c>
      <c r="K169" s="220" t="s">
        <v>797</v>
      </c>
    </row>
    <row r="170" ht="22.5" customHeight="1" spans="1:11">
      <c r="A170" s="62"/>
      <c r="B170" s="62"/>
      <c r="C170" s="62"/>
      <c r="D170" s="220" t="s">
        <v>412</v>
      </c>
      <c r="E170" s="220" t="s">
        <v>426</v>
      </c>
      <c r="F170" s="220" t="s">
        <v>798</v>
      </c>
      <c r="G170" s="221" t="s">
        <v>428</v>
      </c>
      <c r="H170" s="220" t="s">
        <v>429</v>
      </c>
      <c r="I170" s="221" t="s">
        <v>430</v>
      </c>
      <c r="J170" s="221" t="s">
        <v>418</v>
      </c>
      <c r="K170" s="220" t="s">
        <v>799</v>
      </c>
    </row>
    <row r="171" ht="22.5" customHeight="1" spans="1:11">
      <c r="A171" s="62"/>
      <c r="B171" s="62"/>
      <c r="C171" s="62"/>
      <c r="D171" s="220" t="s">
        <v>412</v>
      </c>
      <c r="E171" s="220" t="s">
        <v>435</v>
      </c>
      <c r="F171" s="220" t="s">
        <v>800</v>
      </c>
      <c r="G171" s="221" t="s">
        <v>415</v>
      </c>
      <c r="H171" s="220" t="s">
        <v>801</v>
      </c>
      <c r="I171" s="221" t="s">
        <v>438</v>
      </c>
      <c r="J171" s="221" t="s">
        <v>439</v>
      </c>
      <c r="K171" s="220" t="s">
        <v>802</v>
      </c>
    </row>
    <row r="172" ht="22.5" customHeight="1" spans="1:11">
      <c r="A172" s="62"/>
      <c r="B172" s="62"/>
      <c r="C172" s="62"/>
      <c r="D172" s="220" t="s">
        <v>412</v>
      </c>
      <c r="E172" s="220" t="s">
        <v>441</v>
      </c>
      <c r="F172" s="220" t="s">
        <v>470</v>
      </c>
      <c r="G172" s="221" t="s">
        <v>443</v>
      </c>
      <c r="H172" s="220" t="s">
        <v>803</v>
      </c>
      <c r="I172" s="221" t="s">
        <v>612</v>
      </c>
      <c r="J172" s="221" t="s">
        <v>418</v>
      </c>
      <c r="K172" s="220" t="s">
        <v>548</v>
      </c>
    </row>
    <row r="173" ht="22.5" customHeight="1" spans="1:11">
      <c r="A173" s="62"/>
      <c r="B173" s="62"/>
      <c r="C173" s="62"/>
      <c r="D173" s="220" t="s">
        <v>447</v>
      </c>
      <c r="E173" s="220" t="s">
        <v>448</v>
      </c>
      <c r="F173" s="220" t="s">
        <v>804</v>
      </c>
      <c r="G173" s="221" t="s">
        <v>415</v>
      </c>
      <c r="H173" s="220" t="s">
        <v>476</v>
      </c>
      <c r="I173" s="221" t="s">
        <v>451</v>
      </c>
      <c r="J173" s="221" t="s">
        <v>439</v>
      </c>
      <c r="K173" s="220" t="s">
        <v>804</v>
      </c>
    </row>
    <row r="174" ht="22.5" customHeight="1" spans="1:11">
      <c r="A174" s="62"/>
      <c r="B174" s="62"/>
      <c r="C174" s="62"/>
      <c r="D174" s="220" t="s">
        <v>447</v>
      </c>
      <c r="E174" s="220" t="s">
        <v>474</v>
      </c>
      <c r="F174" s="220" t="s">
        <v>805</v>
      </c>
      <c r="G174" s="221" t="s">
        <v>415</v>
      </c>
      <c r="H174" s="220" t="s">
        <v>454</v>
      </c>
      <c r="I174" s="221" t="s">
        <v>451</v>
      </c>
      <c r="J174" s="221" t="s">
        <v>439</v>
      </c>
      <c r="K174" s="220" t="s">
        <v>805</v>
      </c>
    </row>
    <row r="175" ht="22.5" customHeight="1" spans="1:11">
      <c r="A175" s="62"/>
      <c r="B175" s="62"/>
      <c r="C175" s="62"/>
      <c r="D175" s="220" t="s">
        <v>455</v>
      </c>
      <c r="E175" s="220" t="s">
        <v>456</v>
      </c>
      <c r="F175" s="220" t="s">
        <v>525</v>
      </c>
      <c r="G175" s="221" t="s">
        <v>428</v>
      </c>
      <c r="H175" s="220" t="s">
        <v>806</v>
      </c>
      <c r="I175" s="221" t="s">
        <v>430</v>
      </c>
      <c r="J175" s="221" t="s">
        <v>418</v>
      </c>
      <c r="K175" s="220" t="s">
        <v>807</v>
      </c>
    </row>
    <row r="176" ht="22.5" customHeight="1" spans="1:11">
      <c r="A176" s="218" t="str">
        <f>"   "&amp;"香格里拉市城区环卫保洁市场化项目资金"</f>
        <v>   香格里拉市城区环卫保洁市场化项目资金</v>
      </c>
      <c r="B176" s="104" t="s">
        <v>373</v>
      </c>
      <c r="C176" s="219" t="s">
        <v>808</v>
      </c>
      <c r="D176" s="62"/>
      <c r="E176" s="62"/>
      <c r="F176" s="62"/>
      <c r="G176" s="62"/>
      <c r="H176" s="62"/>
      <c r="I176" s="62"/>
      <c r="J176" s="62"/>
      <c r="K176" s="62"/>
    </row>
    <row r="177" ht="22.5" customHeight="1" spans="1:11">
      <c r="A177" s="62"/>
      <c r="B177" s="62"/>
      <c r="C177" s="62"/>
      <c r="D177" s="220" t="s">
        <v>412</v>
      </c>
      <c r="E177" s="220" t="s">
        <v>413</v>
      </c>
      <c r="F177" s="220" t="s">
        <v>553</v>
      </c>
      <c r="G177" s="221" t="s">
        <v>415</v>
      </c>
      <c r="H177" s="220" t="s">
        <v>809</v>
      </c>
      <c r="I177" s="221" t="s">
        <v>483</v>
      </c>
      <c r="J177" s="221" t="s">
        <v>418</v>
      </c>
      <c r="K177" s="220" t="s">
        <v>625</v>
      </c>
    </row>
    <row r="178" ht="22.5" customHeight="1" spans="1:11">
      <c r="A178" s="62"/>
      <c r="B178" s="62"/>
      <c r="C178" s="62"/>
      <c r="D178" s="220" t="s">
        <v>412</v>
      </c>
      <c r="E178" s="220" t="s">
        <v>413</v>
      </c>
      <c r="F178" s="220" t="s">
        <v>556</v>
      </c>
      <c r="G178" s="221" t="s">
        <v>415</v>
      </c>
      <c r="H178" s="220" t="s">
        <v>557</v>
      </c>
      <c r="I178" s="221" t="s">
        <v>626</v>
      </c>
      <c r="J178" s="221" t="s">
        <v>418</v>
      </c>
      <c r="K178" s="220" t="s">
        <v>559</v>
      </c>
    </row>
    <row r="179" ht="22.5" customHeight="1" spans="1:11">
      <c r="A179" s="62"/>
      <c r="B179" s="62"/>
      <c r="C179" s="62"/>
      <c r="D179" s="220" t="s">
        <v>412</v>
      </c>
      <c r="E179" s="220" t="s">
        <v>426</v>
      </c>
      <c r="F179" s="220" t="s">
        <v>810</v>
      </c>
      <c r="G179" s="221" t="s">
        <v>428</v>
      </c>
      <c r="H179" s="220" t="s">
        <v>526</v>
      </c>
      <c r="I179" s="221" t="s">
        <v>430</v>
      </c>
      <c r="J179" s="221" t="s">
        <v>418</v>
      </c>
      <c r="K179" s="220" t="s">
        <v>811</v>
      </c>
    </row>
    <row r="180" ht="22.5" customHeight="1" spans="1:11">
      <c r="A180" s="62"/>
      <c r="B180" s="62"/>
      <c r="C180" s="62"/>
      <c r="D180" s="220" t="s">
        <v>412</v>
      </c>
      <c r="E180" s="220" t="s">
        <v>435</v>
      </c>
      <c r="F180" s="220" t="s">
        <v>581</v>
      </c>
      <c r="G180" s="221" t="s">
        <v>428</v>
      </c>
      <c r="H180" s="220" t="s">
        <v>429</v>
      </c>
      <c r="I180" s="221" t="s">
        <v>430</v>
      </c>
      <c r="J180" s="221" t="s">
        <v>418</v>
      </c>
      <c r="K180" s="220" t="s">
        <v>812</v>
      </c>
    </row>
    <row r="181" ht="22.5" customHeight="1" spans="1:11">
      <c r="A181" s="62"/>
      <c r="B181" s="62"/>
      <c r="C181" s="62"/>
      <c r="D181" s="220" t="s">
        <v>412</v>
      </c>
      <c r="E181" s="220" t="s">
        <v>441</v>
      </c>
      <c r="F181" s="220" t="s">
        <v>470</v>
      </c>
      <c r="G181" s="221" t="s">
        <v>443</v>
      </c>
      <c r="H181" s="220" t="s">
        <v>813</v>
      </c>
      <c r="I181" s="221" t="s">
        <v>472</v>
      </c>
      <c r="J181" s="221" t="s">
        <v>418</v>
      </c>
      <c r="K181" s="220" t="s">
        <v>814</v>
      </c>
    </row>
    <row r="182" ht="22.5" customHeight="1" spans="1:11">
      <c r="A182" s="62"/>
      <c r="B182" s="62"/>
      <c r="C182" s="62"/>
      <c r="D182" s="220" t="s">
        <v>447</v>
      </c>
      <c r="E182" s="220" t="s">
        <v>448</v>
      </c>
      <c r="F182" s="220" t="s">
        <v>567</v>
      </c>
      <c r="G182" s="221" t="s">
        <v>415</v>
      </c>
      <c r="H182" s="220" t="s">
        <v>568</v>
      </c>
      <c r="I182" s="221" t="s">
        <v>438</v>
      </c>
      <c r="J182" s="221" t="s">
        <v>439</v>
      </c>
      <c r="K182" s="220" t="s">
        <v>815</v>
      </c>
    </row>
    <row r="183" ht="22.5" customHeight="1" spans="1:11">
      <c r="A183" s="62"/>
      <c r="B183" s="62"/>
      <c r="C183" s="62"/>
      <c r="D183" s="220" t="s">
        <v>447</v>
      </c>
      <c r="E183" s="220" t="s">
        <v>522</v>
      </c>
      <c r="F183" s="220" t="s">
        <v>570</v>
      </c>
      <c r="G183" s="221" t="s">
        <v>415</v>
      </c>
      <c r="H183" s="220" t="s">
        <v>416</v>
      </c>
      <c r="I183" s="221" t="s">
        <v>571</v>
      </c>
      <c r="J183" s="221" t="s">
        <v>418</v>
      </c>
      <c r="K183" s="220" t="s">
        <v>572</v>
      </c>
    </row>
    <row r="184" ht="22.5" customHeight="1" spans="1:11">
      <c r="A184" s="62"/>
      <c r="B184" s="62"/>
      <c r="C184" s="62"/>
      <c r="D184" s="220" t="s">
        <v>455</v>
      </c>
      <c r="E184" s="220" t="s">
        <v>456</v>
      </c>
      <c r="F184" s="220" t="s">
        <v>816</v>
      </c>
      <c r="G184" s="221" t="s">
        <v>428</v>
      </c>
      <c r="H184" s="220" t="s">
        <v>526</v>
      </c>
      <c r="I184" s="221" t="s">
        <v>430</v>
      </c>
      <c r="J184" s="221" t="s">
        <v>418</v>
      </c>
      <c r="K184" s="220" t="s">
        <v>632</v>
      </c>
    </row>
    <row r="185" ht="22.5" customHeight="1" spans="1:11">
      <c r="A185" s="218" t="str">
        <f>"   "&amp;"香格里拉市保障性租赁住房维修专项资金"</f>
        <v>   香格里拉市保障性租赁住房维修专项资金</v>
      </c>
      <c r="B185" s="104" t="s">
        <v>369</v>
      </c>
      <c r="C185" s="219" t="s">
        <v>817</v>
      </c>
      <c r="D185" s="62"/>
      <c r="E185" s="62"/>
      <c r="F185" s="62"/>
      <c r="G185" s="62"/>
      <c r="H185" s="62"/>
      <c r="I185" s="62"/>
      <c r="J185" s="62"/>
      <c r="K185" s="62"/>
    </row>
    <row r="186" ht="22.5" customHeight="1" spans="1:11">
      <c r="A186" s="62"/>
      <c r="B186" s="62"/>
      <c r="C186" s="62"/>
      <c r="D186" s="220" t="s">
        <v>412</v>
      </c>
      <c r="E186" s="220" t="s">
        <v>413</v>
      </c>
      <c r="F186" s="220" t="s">
        <v>818</v>
      </c>
      <c r="G186" s="221" t="s">
        <v>415</v>
      </c>
      <c r="H186" s="220" t="s">
        <v>533</v>
      </c>
      <c r="I186" s="221" t="s">
        <v>534</v>
      </c>
      <c r="J186" s="221" t="s">
        <v>418</v>
      </c>
      <c r="K186" s="220" t="s">
        <v>819</v>
      </c>
    </row>
    <row r="187" ht="22.5" customHeight="1" spans="1:11">
      <c r="A187" s="62"/>
      <c r="B187" s="62"/>
      <c r="C187" s="62"/>
      <c r="D187" s="220" t="s">
        <v>412</v>
      </c>
      <c r="E187" s="220" t="s">
        <v>426</v>
      </c>
      <c r="F187" s="220" t="s">
        <v>820</v>
      </c>
      <c r="G187" s="221" t="s">
        <v>428</v>
      </c>
      <c r="H187" s="220" t="s">
        <v>429</v>
      </c>
      <c r="I187" s="221" t="s">
        <v>430</v>
      </c>
      <c r="J187" s="221" t="s">
        <v>418</v>
      </c>
      <c r="K187" s="220" t="s">
        <v>821</v>
      </c>
    </row>
    <row r="188" ht="22.5" customHeight="1" spans="1:11">
      <c r="A188" s="62"/>
      <c r="B188" s="62"/>
      <c r="C188" s="62"/>
      <c r="D188" s="220" t="s">
        <v>412</v>
      </c>
      <c r="E188" s="220" t="s">
        <v>435</v>
      </c>
      <c r="F188" s="220" t="s">
        <v>822</v>
      </c>
      <c r="G188" s="221" t="s">
        <v>428</v>
      </c>
      <c r="H188" s="220" t="s">
        <v>429</v>
      </c>
      <c r="I188" s="221" t="s">
        <v>430</v>
      </c>
      <c r="J188" s="221" t="s">
        <v>418</v>
      </c>
      <c r="K188" s="220" t="s">
        <v>823</v>
      </c>
    </row>
    <row r="189" ht="22.5" customHeight="1" spans="1:11">
      <c r="A189" s="62"/>
      <c r="B189" s="62"/>
      <c r="C189" s="62"/>
      <c r="D189" s="220" t="s">
        <v>412</v>
      </c>
      <c r="E189" s="220" t="s">
        <v>441</v>
      </c>
      <c r="F189" s="220" t="s">
        <v>470</v>
      </c>
      <c r="G189" s="221" t="s">
        <v>443</v>
      </c>
      <c r="H189" s="220" t="s">
        <v>603</v>
      </c>
      <c r="I189" s="221" t="s">
        <v>612</v>
      </c>
      <c r="J189" s="221" t="s">
        <v>418</v>
      </c>
      <c r="K189" s="220" t="s">
        <v>824</v>
      </c>
    </row>
    <row r="190" ht="22.5" customHeight="1" spans="1:11">
      <c r="A190" s="62"/>
      <c r="B190" s="62"/>
      <c r="C190" s="62"/>
      <c r="D190" s="220" t="s">
        <v>447</v>
      </c>
      <c r="E190" s="220" t="s">
        <v>448</v>
      </c>
      <c r="F190" s="220" t="s">
        <v>825</v>
      </c>
      <c r="G190" s="221" t="s">
        <v>415</v>
      </c>
      <c r="H190" s="220" t="s">
        <v>694</v>
      </c>
      <c r="I190" s="221" t="s">
        <v>451</v>
      </c>
      <c r="J190" s="221" t="s">
        <v>439</v>
      </c>
      <c r="K190" s="220" t="s">
        <v>826</v>
      </c>
    </row>
    <row r="191" ht="22.5" customHeight="1" spans="1:11">
      <c r="A191" s="62"/>
      <c r="B191" s="62"/>
      <c r="C191" s="62"/>
      <c r="D191" s="220" t="s">
        <v>447</v>
      </c>
      <c r="E191" s="220" t="s">
        <v>448</v>
      </c>
      <c r="F191" s="220" t="s">
        <v>827</v>
      </c>
      <c r="G191" s="221" t="s">
        <v>415</v>
      </c>
      <c r="H191" s="220" t="s">
        <v>828</v>
      </c>
      <c r="I191" s="221" t="s">
        <v>451</v>
      </c>
      <c r="J191" s="221" t="s">
        <v>439</v>
      </c>
      <c r="K191" s="220" t="s">
        <v>829</v>
      </c>
    </row>
    <row r="192" ht="22.5" customHeight="1" spans="1:11">
      <c r="A192" s="62"/>
      <c r="B192" s="62"/>
      <c r="C192" s="62"/>
      <c r="D192" s="220" t="s">
        <v>455</v>
      </c>
      <c r="E192" s="220" t="s">
        <v>456</v>
      </c>
      <c r="F192" s="220" t="s">
        <v>525</v>
      </c>
      <c r="G192" s="221" t="s">
        <v>428</v>
      </c>
      <c r="H192" s="220" t="s">
        <v>830</v>
      </c>
      <c r="I192" s="221" t="s">
        <v>430</v>
      </c>
      <c r="J192" s="221" t="s">
        <v>418</v>
      </c>
      <c r="K192" s="220" t="s">
        <v>527</v>
      </c>
    </row>
    <row r="193" ht="22.5" customHeight="1" spans="1:11">
      <c r="A193" s="218" t="str">
        <f>"   "&amp;"香格里拉市金江镇、上江乡、五境乡、三坝乡污水处理厂维修专项资金"</f>
        <v>   香格里拉市金江镇、上江乡、五境乡、三坝乡污水处理厂维修专项资金</v>
      </c>
      <c r="B193" s="104" t="s">
        <v>383</v>
      </c>
      <c r="C193" s="219" t="s">
        <v>831</v>
      </c>
      <c r="D193" s="62"/>
      <c r="E193" s="62"/>
      <c r="F193" s="62"/>
      <c r="G193" s="62"/>
      <c r="H193" s="62"/>
      <c r="I193" s="62"/>
      <c r="J193" s="62"/>
      <c r="K193" s="62"/>
    </row>
    <row r="194" ht="22.5" customHeight="1" spans="1:11">
      <c r="A194" s="62"/>
      <c r="B194" s="62"/>
      <c r="C194" s="62"/>
      <c r="D194" s="220" t="s">
        <v>412</v>
      </c>
      <c r="E194" s="220" t="s">
        <v>413</v>
      </c>
      <c r="F194" s="220" t="s">
        <v>832</v>
      </c>
      <c r="G194" s="221" t="s">
        <v>428</v>
      </c>
      <c r="H194" s="220" t="s">
        <v>700</v>
      </c>
      <c r="I194" s="221" t="s">
        <v>534</v>
      </c>
      <c r="J194" s="221" t="s">
        <v>418</v>
      </c>
      <c r="K194" s="220" t="s">
        <v>833</v>
      </c>
    </row>
    <row r="195" ht="22.5" customHeight="1" spans="1:11">
      <c r="A195" s="62"/>
      <c r="B195" s="62"/>
      <c r="C195" s="62"/>
      <c r="D195" s="220" t="s">
        <v>412</v>
      </c>
      <c r="E195" s="220" t="s">
        <v>426</v>
      </c>
      <c r="F195" s="220" t="s">
        <v>834</v>
      </c>
      <c r="G195" s="221" t="s">
        <v>428</v>
      </c>
      <c r="H195" s="220" t="s">
        <v>429</v>
      </c>
      <c r="I195" s="221" t="s">
        <v>430</v>
      </c>
      <c r="J195" s="221" t="s">
        <v>418</v>
      </c>
      <c r="K195" s="220" t="s">
        <v>835</v>
      </c>
    </row>
    <row r="196" ht="22.5" customHeight="1" spans="1:11">
      <c r="A196" s="62"/>
      <c r="B196" s="62"/>
      <c r="C196" s="62"/>
      <c r="D196" s="220" t="s">
        <v>412</v>
      </c>
      <c r="E196" s="220" t="s">
        <v>435</v>
      </c>
      <c r="F196" s="220" t="s">
        <v>836</v>
      </c>
      <c r="G196" s="221" t="s">
        <v>415</v>
      </c>
      <c r="H196" s="220" t="s">
        <v>437</v>
      </c>
      <c r="I196" s="221" t="s">
        <v>438</v>
      </c>
      <c r="J196" s="221" t="s">
        <v>439</v>
      </c>
      <c r="K196" s="220" t="s">
        <v>837</v>
      </c>
    </row>
    <row r="197" ht="22.5" customHeight="1" spans="1:11">
      <c r="A197" s="62"/>
      <c r="B197" s="62"/>
      <c r="C197" s="62"/>
      <c r="D197" s="220" t="s">
        <v>412</v>
      </c>
      <c r="E197" s="220" t="s">
        <v>441</v>
      </c>
      <c r="F197" s="220" t="s">
        <v>470</v>
      </c>
      <c r="G197" s="221" t="s">
        <v>443</v>
      </c>
      <c r="H197" s="220" t="s">
        <v>838</v>
      </c>
      <c r="I197" s="221" t="s">
        <v>472</v>
      </c>
      <c r="J197" s="221" t="s">
        <v>418</v>
      </c>
      <c r="K197" s="220" t="s">
        <v>548</v>
      </c>
    </row>
    <row r="198" ht="22.5" customHeight="1" spans="1:11">
      <c r="A198" s="62"/>
      <c r="B198" s="62"/>
      <c r="C198" s="62"/>
      <c r="D198" s="220" t="s">
        <v>447</v>
      </c>
      <c r="E198" s="220" t="s">
        <v>448</v>
      </c>
      <c r="F198" s="220" t="s">
        <v>839</v>
      </c>
      <c r="G198" s="221" t="s">
        <v>415</v>
      </c>
      <c r="H198" s="220" t="s">
        <v>586</v>
      </c>
      <c r="I198" s="221" t="s">
        <v>451</v>
      </c>
      <c r="J198" s="221" t="s">
        <v>439</v>
      </c>
      <c r="K198" s="220" t="s">
        <v>839</v>
      </c>
    </row>
    <row r="199" ht="22.5" customHeight="1" spans="1:11">
      <c r="A199" s="62"/>
      <c r="B199" s="62"/>
      <c r="C199" s="62"/>
      <c r="D199" s="220" t="s">
        <v>447</v>
      </c>
      <c r="E199" s="220" t="s">
        <v>474</v>
      </c>
      <c r="F199" s="220" t="s">
        <v>840</v>
      </c>
      <c r="G199" s="221" t="s">
        <v>415</v>
      </c>
      <c r="H199" s="220" t="s">
        <v>586</v>
      </c>
      <c r="I199" s="221" t="s">
        <v>451</v>
      </c>
      <c r="J199" s="221" t="s">
        <v>439</v>
      </c>
      <c r="K199" s="220" t="s">
        <v>840</v>
      </c>
    </row>
    <row r="200" ht="22.5" customHeight="1" spans="1:11">
      <c r="A200" s="62"/>
      <c r="B200" s="62"/>
      <c r="C200" s="62"/>
      <c r="D200" s="220" t="s">
        <v>455</v>
      </c>
      <c r="E200" s="220" t="s">
        <v>456</v>
      </c>
      <c r="F200" s="220" t="s">
        <v>620</v>
      </c>
      <c r="G200" s="221" t="s">
        <v>428</v>
      </c>
      <c r="H200" s="220" t="s">
        <v>806</v>
      </c>
      <c r="I200" s="221" t="s">
        <v>430</v>
      </c>
      <c r="J200" s="221" t="s">
        <v>418</v>
      </c>
      <c r="K200" s="220" t="s">
        <v>841</v>
      </c>
    </row>
    <row r="201" ht="22.5" customHeight="1" spans="1:11">
      <c r="A201" s="218" t="str">
        <f>"   "&amp;"香格里拉市公厕管养经费"</f>
        <v>   香格里拉市公厕管养经费</v>
      </c>
      <c r="B201" s="104" t="s">
        <v>379</v>
      </c>
      <c r="C201" s="219" t="s">
        <v>842</v>
      </c>
      <c r="D201" s="62"/>
      <c r="E201" s="62"/>
      <c r="F201" s="62"/>
      <c r="G201" s="62"/>
      <c r="H201" s="62"/>
      <c r="I201" s="62"/>
      <c r="J201" s="62"/>
      <c r="K201" s="62"/>
    </row>
    <row r="202" ht="22.5" customHeight="1" spans="1:11">
      <c r="A202" s="62"/>
      <c r="B202" s="62"/>
      <c r="C202" s="62"/>
      <c r="D202" s="220" t="s">
        <v>412</v>
      </c>
      <c r="E202" s="220" t="s">
        <v>413</v>
      </c>
      <c r="F202" s="220" t="s">
        <v>843</v>
      </c>
      <c r="G202" s="221" t="s">
        <v>428</v>
      </c>
      <c r="H202" s="220" t="s">
        <v>530</v>
      </c>
      <c r="I202" s="221" t="s">
        <v>844</v>
      </c>
      <c r="J202" s="221" t="s">
        <v>418</v>
      </c>
      <c r="K202" s="220" t="s">
        <v>845</v>
      </c>
    </row>
    <row r="203" ht="22.5" customHeight="1" spans="1:11">
      <c r="A203" s="62"/>
      <c r="B203" s="62"/>
      <c r="C203" s="62"/>
      <c r="D203" s="220" t="s">
        <v>412</v>
      </c>
      <c r="E203" s="220" t="s">
        <v>413</v>
      </c>
      <c r="F203" s="220" t="s">
        <v>846</v>
      </c>
      <c r="G203" s="221" t="s">
        <v>428</v>
      </c>
      <c r="H203" s="220" t="s">
        <v>530</v>
      </c>
      <c r="I203" s="221" t="s">
        <v>774</v>
      </c>
      <c r="J203" s="221" t="s">
        <v>418</v>
      </c>
      <c r="K203" s="220" t="s">
        <v>847</v>
      </c>
    </row>
    <row r="204" ht="22.5" customHeight="1" spans="1:11">
      <c r="A204" s="62"/>
      <c r="B204" s="62"/>
      <c r="C204" s="62"/>
      <c r="D204" s="220" t="s">
        <v>412</v>
      </c>
      <c r="E204" s="220" t="s">
        <v>426</v>
      </c>
      <c r="F204" s="220" t="s">
        <v>848</v>
      </c>
      <c r="G204" s="221" t="s">
        <v>443</v>
      </c>
      <c r="H204" s="220" t="s">
        <v>416</v>
      </c>
      <c r="I204" s="221" t="s">
        <v>774</v>
      </c>
      <c r="J204" s="221" t="s">
        <v>418</v>
      </c>
      <c r="K204" s="220" t="s">
        <v>849</v>
      </c>
    </row>
    <row r="205" ht="22.5" customHeight="1" spans="1:11">
      <c r="A205" s="62"/>
      <c r="B205" s="62"/>
      <c r="C205" s="62"/>
      <c r="D205" s="220" t="s">
        <v>412</v>
      </c>
      <c r="E205" s="220" t="s">
        <v>426</v>
      </c>
      <c r="F205" s="220" t="s">
        <v>850</v>
      </c>
      <c r="G205" s="221" t="s">
        <v>428</v>
      </c>
      <c r="H205" s="220" t="s">
        <v>429</v>
      </c>
      <c r="I205" s="221" t="s">
        <v>430</v>
      </c>
      <c r="J205" s="221" t="s">
        <v>418</v>
      </c>
      <c r="K205" s="220" t="s">
        <v>851</v>
      </c>
    </row>
    <row r="206" ht="22.5" customHeight="1" spans="1:11">
      <c r="A206" s="62"/>
      <c r="B206" s="62"/>
      <c r="C206" s="62"/>
      <c r="D206" s="220" t="s">
        <v>412</v>
      </c>
      <c r="E206" s="220" t="s">
        <v>435</v>
      </c>
      <c r="F206" s="220" t="s">
        <v>852</v>
      </c>
      <c r="G206" s="221" t="s">
        <v>428</v>
      </c>
      <c r="H206" s="220" t="s">
        <v>806</v>
      </c>
      <c r="I206" s="221" t="s">
        <v>430</v>
      </c>
      <c r="J206" s="221" t="s">
        <v>418</v>
      </c>
      <c r="K206" s="220" t="s">
        <v>853</v>
      </c>
    </row>
    <row r="207" ht="22.5" customHeight="1" spans="1:11">
      <c r="A207" s="62"/>
      <c r="B207" s="62"/>
      <c r="C207" s="62"/>
      <c r="D207" s="220" t="s">
        <v>412</v>
      </c>
      <c r="E207" s="220" t="s">
        <v>441</v>
      </c>
      <c r="F207" s="220" t="s">
        <v>442</v>
      </c>
      <c r="G207" s="221" t="s">
        <v>443</v>
      </c>
      <c r="H207" s="220" t="s">
        <v>854</v>
      </c>
      <c r="I207" s="221" t="s">
        <v>445</v>
      </c>
      <c r="J207" s="221" t="s">
        <v>418</v>
      </c>
      <c r="K207" s="220" t="s">
        <v>855</v>
      </c>
    </row>
    <row r="208" ht="22.5" customHeight="1" spans="1:11">
      <c r="A208" s="62"/>
      <c r="B208" s="62"/>
      <c r="C208" s="62"/>
      <c r="D208" s="220" t="s">
        <v>447</v>
      </c>
      <c r="E208" s="220" t="s">
        <v>448</v>
      </c>
      <c r="F208" s="220" t="s">
        <v>856</v>
      </c>
      <c r="G208" s="221" t="s">
        <v>415</v>
      </c>
      <c r="H208" s="220" t="s">
        <v>568</v>
      </c>
      <c r="I208" s="221" t="s">
        <v>451</v>
      </c>
      <c r="J208" s="221" t="s">
        <v>439</v>
      </c>
      <c r="K208" s="220" t="s">
        <v>857</v>
      </c>
    </row>
    <row r="209" ht="22.5" customHeight="1" spans="1:11">
      <c r="A209" s="62"/>
      <c r="B209" s="62"/>
      <c r="C209" s="62"/>
      <c r="D209" s="220" t="s">
        <v>455</v>
      </c>
      <c r="E209" s="220" t="s">
        <v>456</v>
      </c>
      <c r="F209" s="220" t="s">
        <v>620</v>
      </c>
      <c r="G209" s="221" t="s">
        <v>428</v>
      </c>
      <c r="H209" s="220" t="s">
        <v>806</v>
      </c>
      <c r="I209" s="221" t="s">
        <v>430</v>
      </c>
      <c r="J209" s="221" t="s">
        <v>418</v>
      </c>
      <c r="K209" s="220" t="s">
        <v>858</v>
      </c>
    </row>
    <row r="210" ht="22.5" customHeight="1" spans="1:11">
      <c r="A210" s="218" t="str">
        <f>"   "&amp;"洗手台管养经费"</f>
        <v>   洗手台管养经费</v>
      </c>
      <c r="B210" s="104" t="s">
        <v>367</v>
      </c>
      <c r="C210" s="219" t="s">
        <v>859</v>
      </c>
      <c r="D210" s="62"/>
      <c r="E210" s="62"/>
      <c r="F210" s="62"/>
      <c r="G210" s="62"/>
      <c r="H210" s="62"/>
      <c r="I210" s="62"/>
      <c r="J210" s="62"/>
      <c r="K210" s="62"/>
    </row>
    <row r="211" ht="22.5" customHeight="1" spans="1:11">
      <c r="A211" s="62"/>
      <c r="B211" s="62"/>
      <c r="C211" s="62"/>
      <c r="D211" s="220" t="s">
        <v>412</v>
      </c>
      <c r="E211" s="220" t="s">
        <v>413</v>
      </c>
      <c r="F211" s="220" t="s">
        <v>860</v>
      </c>
      <c r="G211" s="221" t="s">
        <v>415</v>
      </c>
      <c r="H211" s="220" t="s">
        <v>738</v>
      </c>
      <c r="I211" s="221" t="s">
        <v>844</v>
      </c>
      <c r="J211" s="221" t="s">
        <v>418</v>
      </c>
      <c r="K211" s="220" t="s">
        <v>861</v>
      </c>
    </row>
    <row r="212" ht="22.5" customHeight="1" spans="1:11">
      <c r="A212" s="62"/>
      <c r="B212" s="62"/>
      <c r="C212" s="62"/>
      <c r="D212" s="220" t="s">
        <v>412</v>
      </c>
      <c r="E212" s="220" t="s">
        <v>413</v>
      </c>
      <c r="F212" s="220" t="s">
        <v>862</v>
      </c>
      <c r="G212" s="221" t="s">
        <v>415</v>
      </c>
      <c r="H212" s="220" t="s">
        <v>738</v>
      </c>
      <c r="I212" s="221" t="s">
        <v>844</v>
      </c>
      <c r="J212" s="221" t="s">
        <v>418</v>
      </c>
      <c r="K212" s="220" t="s">
        <v>863</v>
      </c>
    </row>
    <row r="213" ht="22.5" customHeight="1" spans="1:11">
      <c r="A213" s="62"/>
      <c r="B213" s="62"/>
      <c r="C213" s="62"/>
      <c r="D213" s="220" t="s">
        <v>412</v>
      </c>
      <c r="E213" s="220" t="s">
        <v>426</v>
      </c>
      <c r="F213" s="220" t="s">
        <v>864</v>
      </c>
      <c r="G213" s="221" t="s">
        <v>415</v>
      </c>
      <c r="H213" s="220" t="s">
        <v>865</v>
      </c>
      <c r="I213" s="221" t="s">
        <v>438</v>
      </c>
      <c r="J213" s="221" t="s">
        <v>439</v>
      </c>
      <c r="K213" s="220" t="s">
        <v>866</v>
      </c>
    </row>
    <row r="214" ht="22.5" customHeight="1" spans="1:11">
      <c r="A214" s="62"/>
      <c r="B214" s="62"/>
      <c r="C214" s="62"/>
      <c r="D214" s="220" t="s">
        <v>412</v>
      </c>
      <c r="E214" s="220" t="s">
        <v>435</v>
      </c>
      <c r="F214" s="220" t="s">
        <v>867</v>
      </c>
      <c r="G214" s="221" t="s">
        <v>428</v>
      </c>
      <c r="H214" s="220" t="s">
        <v>429</v>
      </c>
      <c r="I214" s="221" t="s">
        <v>430</v>
      </c>
      <c r="J214" s="221" t="s">
        <v>418</v>
      </c>
      <c r="K214" s="220" t="s">
        <v>868</v>
      </c>
    </row>
    <row r="215" ht="22.5" customHeight="1" spans="1:11">
      <c r="A215" s="62"/>
      <c r="B215" s="62"/>
      <c r="C215" s="62"/>
      <c r="D215" s="220" t="s">
        <v>412</v>
      </c>
      <c r="E215" s="220" t="s">
        <v>441</v>
      </c>
      <c r="F215" s="220" t="s">
        <v>470</v>
      </c>
      <c r="G215" s="221" t="s">
        <v>443</v>
      </c>
      <c r="H215" s="220" t="s">
        <v>869</v>
      </c>
      <c r="I215" s="221" t="s">
        <v>472</v>
      </c>
      <c r="J215" s="221" t="s">
        <v>418</v>
      </c>
      <c r="K215" s="220" t="s">
        <v>705</v>
      </c>
    </row>
    <row r="216" ht="22.5" customHeight="1" spans="1:11">
      <c r="A216" s="62"/>
      <c r="B216" s="62"/>
      <c r="C216" s="62"/>
      <c r="D216" s="220" t="s">
        <v>447</v>
      </c>
      <c r="E216" s="220" t="s">
        <v>448</v>
      </c>
      <c r="F216" s="220" t="s">
        <v>870</v>
      </c>
      <c r="G216" s="221" t="s">
        <v>415</v>
      </c>
      <c r="H216" s="220" t="s">
        <v>694</v>
      </c>
      <c r="I216" s="221" t="s">
        <v>451</v>
      </c>
      <c r="J216" s="221" t="s">
        <v>439</v>
      </c>
      <c r="K216" s="220" t="s">
        <v>871</v>
      </c>
    </row>
    <row r="217" ht="22.5" customHeight="1" spans="1:11">
      <c r="A217" s="62"/>
      <c r="B217" s="62"/>
      <c r="C217" s="62"/>
      <c r="D217" s="220" t="s">
        <v>447</v>
      </c>
      <c r="E217" s="220" t="s">
        <v>522</v>
      </c>
      <c r="F217" s="220" t="s">
        <v>872</v>
      </c>
      <c r="G217" s="221" t="s">
        <v>415</v>
      </c>
      <c r="H217" s="220" t="s">
        <v>722</v>
      </c>
      <c r="I217" s="221" t="s">
        <v>451</v>
      </c>
      <c r="J217" s="221" t="s">
        <v>439</v>
      </c>
      <c r="K217" s="220" t="s">
        <v>871</v>
      </c>
    </row>
    <row r="218" ht="22.5" customHeight="1" spans="1:11">
      <c r="A218" s="62"/>
      <c r="B218" s="62"/>
      <c r="C218" s="62"/>
      <c r="D218" s="220" t="s">
        <v>455</v>
      </c>
      <c r="E218" s="220" t="s">
        <v>456</v>
      </c>
      <c r="F218" s="220" t="s">
        <v>525</v>
      </c>
      <c r="G218" s="221" t="s">
        <v>428</v>
      </c>
      <c r="H218" s="220" t="s">
        <v>429</v>
      </c>
      <c r="I218" s="221" t="s">
        <v>430</v>
      </c>
      <c r="J218" s="221" t="s">
        <v>418</v>
      </c>
      <c r="K218" s="220" t="s">
        <v>873</v>
      </c>
    </row>
    <row r="219" ht="22.5" customHeight="1" spans="1:11">
      <c r="A219" s="218" t="str">
        <f>"   "&amp;"香格里拉市市区环卫保洁市场化项目补充协议资金"</f>
        <v>   香格里拉市市区环卫保洁市场化项目补充协议资金</v>
      </c>
      <c r="B219" s="104" t="s">
        <v>387</v>
      </c>
      <c r="C219" s="219" t="s">
        <v>874</v>
      </c>
      <c r="D219" s="62"/>
      <c r="E219" s="62"/>
      <c r="F219" s="62"/>
      <c r="G219" s="62"/>
      <c r="H219" s="62"/>
      <c r="I219" s="62"/>
      <c r="J219" s="62"/>
      <c r="K219" s="62"/>
    </row>
    <row r="220" ht="22.5" customHeight="1" spans="1:11">
      <c r="A220" s="62"/>
      <c r="B220" s="62"/>
      <c r="C220" s="62"/>
      <c r="D220" s="220" t="s">
        <v>412</v>
      </c>
      <c r="E220" s="220" t="s">
        <v>413</v>
      </c>
      <c r="F220" s="220" t="s">
        <v>553</v>
      </c>
      <c r="G220" s="221" t="s">
        <v>415</v>
      </c>
      <c r="H220" s="220" t="s">
        <v>875</v>
      </c>
      <c r="I220" s="221" t="s">
        <v>483</v>
      </c>
      <c r="J220" s="221" t="s">
        <v>418</v>
      </c>
      <c r="K220" s="220" t="s">
        <v>625</v>
      </c>
    </row>
    <row r="221" ht="22.5" customHeight="1" spans="1:11">
      <c r="A221" s="62"/>
      <c r="B221" s="62"/>
      <c r="C221" s="62"/>
      <c r="D221" s="220" t="s">
        <v>412</v>
      </c>
      <c r="E221" s="220" t="s">
        <v>413</v>
      </c>
      <c r="F221" s="220" t="s">
        <v>556</v>
      </c>
      <c r="G221" s="221" t="s">
        <v>415</v>
      </c>
      <c r="H221" s="220" t="s">
        <v>557</v>
      </c>
      <c r="I221" s="221" t="s">
        <v>626</v>
      </c>
      <c r="J221" s="221" t="s">
        <v>418</v>
      </c>
      <c r="K221" s="220" t="s">
        <v>559</v>
      </c>
    </row>
    <row r="222" ht="22.5" customHeight="1" spans="1:11">
      <c r="A222" s="62"/>
      <c r="B222" s="62"/>
      <c r="C222" s="62"/>
      <c r="D222" s="220" t="s">
        <v>412</v>
      </c>
      <c r="E222" s="220" t="s">
        <v>426</v>
      </c>
      <c r="F222" s="220" t="s">
        <v>810</v>
      </c>
      <c r="G222" s="221" t="s">
        <v>428</v>
      </c>
      <c r="H222" s="220" t="s">
        <v>526</v>
      </c>
      <c r="I222" s="221" t="s">
        <v>430</v>
      </c>
      <c r="J222" s="221" t="s">
        <v>418</v>
      </c>
      <c r="K222" s="220" t="s">
        <v>562</v>
      </c>
    </row>
    <row r="223" ht="22.5" customHeight="1" spans="1:11">
      <c r="A223" s="62"/>
      <c r="B223" s="62"/>
      <c r="C223" s="62"/>
      <c r="D223" s="220" t="s">
        <v>412</v>
      </c>
      <c r="E223" s="220" t="s">
        <v>435</v>
      </c>
      <c r="F223" s="220" t="s">
        <v>876</v>
      </c>
      <c r="G223" s="221" t="s">
        <v>428</v>
      </c>
      <c r="H223" s="220" t="s">
        <v>429</v>
      </c>
      <c r="I223" s="221" t="s">
        <v>430</v>
      </c>
      <c r="J223" s="221" t="s">
        <v>418</v>
      </c>
      <c r="K223" s="220" t="s">
        <v>877</v>
      </c>
    </row>
    <row r="224" ht="22.5" customHeight="1" spans="1:11">
      <c r="A224" s="62"/>
      <c r="B224" s="62"/>
      <c r="C224" s="62"/>
      <c r="D224" s="220" t="s">
        <v>412</v>
      </c>
      <c r="E224" s="220" t="s">
        <v>441</v>
      </c>
      <c r="F224" s="220" t="s">
        <v>470</v>
      </c>
      <c r="G224" s="221" t="s">
        <v>443</v>
      </c>
      <c r="H224" s="220" t="s">
        <v>878</v>
      </c>
      <c r="I224" s="221" t="s">
        <v>612</v>
      </c>
      <c r="J224" s="221" t="s">
        <v>418</v>
      </c>
      <c r="K224" s="220" t="s">
        <v>814</v>
      </c>
    </row>
    <row r="225" ht="22.5" customHeight="1" spans="1:11">
      <c r="A225" s="62"/>
      <c r="B225" s="62"/>
      <c r="C225" s="62"/>
      <c r="D225" s="220" t="s">
        <v>447</v>
      </c>
      <c r="E225" s="220" t="s">
        <v>448</v>
      </c>
      <c r="F225" s="220" t="s">
        <v>879</v>
      </c>
      <c r="G225" s="221" t="s">
        <v>415</v>
      </c>
      <c r="H225" s="220" t="s">
        <v>568</v>
      </c>
      <c r="I225" s="221" t="s">
        <v>451</v>
      </c>
      <c r="J225" s="221" t="s">
        <v>439</v>
      </c>
      <c r="K225" s="220" t="s">
        <v>880</v>
      </c>
    </row>
    <row r="226" ht="22.5" customHeight="1" spans="1:11">
      <c r="A226" s="62"/>
      <c r="B226" s="62"/>
      <c r="C226" s="62"/>
      <c r="D226" s="220" t="s">
        <v>447</v>
      </c>
      <c r="E226" s="220" t="s">
        <v>522</v>
      </c>
      <c r="F226" s="220" t="s">
        <v>570</v>
      </c>
      <c r="G226" s="221" t="s">
        <v>415</v>
      </c>
      <c r="H226" s="220" t="s">
        <v>416</v>
      </c>
      <c r="I226" s="221" t="s">
        <v>571</v>
      </c>
      <c r="J226" s="221" t="s">
        <v>418</v>
      </c>
      <c r="K226" s="220" t="s">
        <v>572</v>
      </c>
    </row>
    <row r="227" ht="22.5" customHeight="1" spans="1:11">
      <c r="A227" s="62"/>
      <c r="B227" s="62"/>
      <c r="C227" s="62"/>
      <c r="D227" s="220" t="s">
        <v>455</v>
      </c>
      <c r="E227" s="220" t="s">
        <v>456</v>
      </c>
      <c r="F227" s="220" t="s">
        <v>620</v>
      </c>
      <c r="G227" s="221" t="s">
        <v>428</v>
      </c>
      <c r="H227" s="220" t="s">
        <v>429</v>
      </c>
      <c r="I227" s="221" t="s">
        <v>430</v>
      </c>
      <c r="J227" s="221" t="s">
        <v>418</v>
      </c>
      <c r="K227" s="220" t="s">
        <v>574</v>
      </c>
    </row>
    <row r="228" ht="22.5" customHeight="1" spans="1:11">
      <c r="A228" s="62"/>
      <c r="B228" s="62"/>
      <c r="C228" s="62"/>
      <c r="D228" s="220" t="s">
        <v>455</v>
      </c>
      <c r="E228" s="220" t="s">
        <v>456</v>
      </c>
      <c r="F228" s="220" t="s">
        <v>789</v>
      </c>
      <c r="G228" s="221" t="s">
        <v>428</v>
      </c>
      <c r="H228" s="220" t="s">
        <v>526</v>
      </c>
      <c r="I228" s="221" t="s">
        <v>430</v>
      </c>
      <c r="J228" s="221" t="s">
        <v>418</v>
      </c>
      <c r="K228" s="220" t="s">
        <v>881</v>
      </c>
    </row>
    <row r="229" ht="22.5" customHeight="1" spans="1:11">
      <c r="A229" s="218" t="str">
        <f>"   "&amp;"2024年香格里拉市市政亮化设施及交通信号灯市场化维护管养项目资金"</f>
        <v>   2024年香格里拉市市政亮化设施及交通信号灯市场化维护管养项目资金</v>
      </c>
      <c r="B229" s="104" t="s">
        <v>342</v>
      </c>
      <c r="C229" s="219" t="s">
        <v>882</v>
      </c>
      <c r="D229" s="62"/>
      <c r="E229" s="62"/>
      <c r="F229" s="62"/>
      <c r="G229" s="62"/>
      <c r="H229" s="62"/>
      <c r="I229" s="62"/>
      <c r="J229" s="62"/>
      <c r="K229" s="62"/>
    </row>
    <row r="230" ht="22.5" customHeight="1" spans="1:11">
      <c r="A230" s="62"/>
      <c r="B230" s="62"/>
      <c r="C230" s="62"/>
      <c r="D230" s="220" t="s">
        <v>412</v>
      </c>
      <c r="E230" s="220" t="s">
        <v>413</v>
      </c>
      <c r="F230" s="220" t="s">
        <v>883</v>
      </c>
      <c r="G230" s="221" t="s">
        <v>415</v>
      </c>
      <c r="H230" s="220" t="s">
        <v>884</v>
      </c>
      <c r="I230" s="221" t="s">
        <v>505</v>
      </c>
      <c r="J230" s="221" t="s">
        <v>418</v>
      </c>
      <c r="K230" s="220" t="s">
        <v>885</v>
      </c>
    </row>
    <row r="231" ht="22.5" customHeight="1" spans="1:11">
      <c r="A231" s="62"/>
      <c r="B231" s="62"/>
      <c r="C231" s="62"/>
      <c r="D231" s="220" t="s">
        <v>412</v>
      </c>
      <c r="E231" s="220" t="s">
        <v>413</v>
      </c>
      <c r="F231" s="220" t="s">
        <v>886</v>
      </c>
      <c r="G231" s="221" t="s">
        <v>415</v>
      </c>
      <c r="H231" s="220" t="s">
        <v>887</v>
      </c>
      <c r="I231" s="221" t="s">
        <v>505</v>
      </c>
      <c r="J231" s="221" t="s">
        <v>418</v>
      </c>
      <c r="K231" s="220" t="s">
        <v>888</v>
      </c>
    </row>
    <row r="232" ht="22.5" customHeight="1" spans="1:11">
      <c r="A232" s="62"/>
      <c r="B232" s="62"/>
      <c r="C232" s="62"/>
      <c r="D232" s="220" t="s">
        <v>412</v>
      </c>
      <c r="E232" s="220" t="s">
        <v>413</v>
      </c>
      <c r="F232" s="220" t="s">
        <v>889</v>
      </c>
      <c r="G232" s="221" t="s">
        <v>415</v>
      </c>
      <c r="H232" s="220" t="s">
        <v>890</v>
      </c>
      <c r="I232" s="221" t="s">
        <v>534</v>
      </c>
      <c r="J232" s="221" t="s">
        <v>418</v>
      </c>
      <c r="K232" s="220" t="s">
        <v>891</v>
      </c>
    </row>
    <row r="233" ht="22.5" customHeight="1" spans="1:11">
      <c r="A233" s="62"/>
      <c r="B233" s="62"/>
      <c r="C233" s="62"/>
      <c r="D233" s="220" t="s">
        <v>412</v>
      </c>
      <c r="E233" s="220" t="s">
        <v>426</v>
      </c>
      <c r="F233" s="220" t="s">
        <v>892</v>
      </c>
      <c r="G233" s="221" t="s">
        <v>428</v>
      </c>
      <c r="H233" s="220" t="s">
        <v>429</v>
      </c>
      <c r="I233" s="221" t="s">
        <v>430</v>
      </c>
      <c r="J233" s="221" t="s">
        <v>418</v>
      </c>
      <c r="K233" s="220" t="s">
        <v>893</v>
      </c>
    </row>
    <row r="234" ht="22.5" customHeight="1" spans="1:11">
      <c r="A234" s="62"/>
      <c r="B234" s="62"/>
      <c r="C234" s="62"/>
      <c r="D234" s="220" t="s">
        <v>412</v>
      </c>
      <c r="E234" s="220" t="s">
        <v>435</v>
      </c>
      <c r="F234" s="220" t="s">
        <v>894</v>
      </c>
      <c r="G234" s="221" t="s">
        <v>415</v>
      </c>
      <c r="H234" s="220" t="s">
        <v>582</v>
      </c>
      <c r="I234" s="221" t="s">
        <v>895</v>
      </c>
      <c r="J234" s="221" t="s">
        <v>439</v>
      </c>
      <c r="K234" s="220" t="s">
        <v>896</v>
      </c>
    </row>
    <row r="235" ht="22.5" customHeight="1" spans="1:11">
      <c r="A235" s="62"/>
      <c r="B235" s="62"/>
      <c r="C235" s="62"/>
      <c r="D235" s="220" t="s">
        <v>412</v>
      </c>
      <c r="E235" s="220" t="s">
        <v>441</v>
      </c>
      <c r="F235" s="220" t="s">
        <v>470</v>
      </c>
      <c r="G235" s="221" t="s">
        <v>443</v>
      </c>
      <c r="H235" s="220" t="s">
        <v>565</v>
      </c>
      <c r="I235" s="221" t="s">
        <v>445</v>
      </c>
      <c r="J235" s="221" t="s">
        <v>418</v>
      </c>
      <c r="K235" s="220" t="s">
        <v>897</v>
      </c>
    </row>
    <row r="236" ht="22.5" customHeight="1" spans="1:11">
      <c r="A236" s="62"/>
      <c r="B236" s="62"/>
      <c r="C236" s="62"/>
      <c r="D236" s="220" t="s">
        <v>447</v>
      </c>
      <c r="E236" s="220" t="s">
        <v>448</v>
      </c>
      <c r="F236" s="220" t="s">
        <v>519</v>
      </c>
      <c r="G236" s="221" t="s">
        <v>415</v>
      </c>
      <c r="H236" s="220" t="s">
        <v>520</v>
      </c>
      <c r="I236" s="221" t="s">
        <v>438</v>
      </c>
      <c r="J236" s="221" t="s">
        <v>439</v>
      </c>
      <c r="K236" s="220" t="s">
        <v>882</v>
      </c>
    </row>
    <row r="237" ht="22.5" customHeight="1" spans="1:11">
      <c r="A237" s="62"/>
      <c r="B237" s="62"/>
      <c r="C237" s="62"/>
      <c r="D237" s="220" t="s">
        <v>455</v>
      </c>
      <c r="E237" s="220" t="s">
        <v>456</v>
      </c>
      <c r="F237" s="220" t="s">
        <v>620</v>
      </c>
      <c r="G237" s="221" t="s">
        <v>428</v>
      </c>
      <c r="H237" s="220" t="s">
        <v>429</v>
      </c>
      <c r="I237" s="221" t="s">
        <v>430</v>
      </c>
      <c r="J237" s="221" t="s">
        <v>418</v>
      </c>
      <c r="K237" s="220" t="s">
        <v>898</v>
      </c>
    </row>
  </sheetData>
  <mergeCells count="2">
    <mergeCell ref="A2:K2"/>
    <mergeCell ref="A3: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政府购买服务预算表08</vt:lpstr>
      <vt:lpstr>州对下转移支付预算表09-1</vt:lpstr>
      <vt:lpstr>州对下转移支付绩效目标表09-2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199****9163</cp:lastModifiedBy>
  <dcterms:created xsi:type="dcterms:W3CDTF">2025-03-11T01:37:00Z</dcterms:created>
  <dcterms:modified xsi:type="dcterms:W3CDTF">2025-12-24T09:21:01Z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25682841E46A4A4F9ECC05BF1D20C537_13</vt:lpwstr>
  </property>
  <property fmtid="{D5CDD505-2E9C-101B-9397-08002B2CF9AE}" pid="3" name="KSOProductBuildVer">
    <vt:lpwstr>2052-12.1.0.20784</vt:lpwstr>
  </property>
  <property fmtid="{D5CDD505-2E9C-101B-9397-08002B2CF9AE}" pid="4" name="KSOReadingLayout">
    <vt:bool>true</vt:bool>
  </property>
</Properties>
</file>