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8760"/>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州对下转移支付预算表09-1" sheetId="13" r:id="rId13"/>
    <sheet name="州对下转移支付绩效目标表09-2" sheetId="14" r:id="rId14"/>
    <sheet name="新增资产配置表10" sheetId="15" r:id="rId15"/>
    <sheet name="中央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<sst xmlns="http://schemas.openxmlformats.org/spreadsheetml/2006/main" count="2225" uniqueCount="710">
  <si>
    <t>预算01-1表</t>
  </si>
  <si>
    <t>2025年财务收支预算总表部门</t>
  </si>
  <si>
    <t>单位名称：香格里拉市退役军人事务局</t>
  </si>
  <si>
    <t>单位:元</t>
  </si>
  <si>
    <t>收        入</t>
  </si>
  <si>
    <t>支        出</t>
  </si>
  <si>
    <t>项      目</t>
  </si>
  <si>
    <t>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</si>
  <si>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</si>
  <si>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</si>
  <si>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</si>
  <si>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</si>
  <si>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</si>
  <si>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</si>
  <si>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</si>
  <si>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</si>
  <si>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</si>
  <si>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</si>
  <si>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</si>
  <si>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 xml:space="preserve"> 1、事业收入</t>
  </si>
  <si>
    <t>六、科学技术支出</t>
  </si>
  <si>
    <t xml:space="preserve"> 2、事业单位经营收入</t>
  </si>
  <si>
    <t>七、文化旅游体育与传媒支出</t>
  </si>
  <si>
    <t xml:space="preserve"> 3、上级补助收入</t>
  </si>
  <si>
    <t>八、社会保障和就业支出</t>
  </si>
  <si>
    <t xml:space="preserve"> 4、附属单位上缴收入</t>
  </si>
  <si>
    <t>九、卫生健康支出</t>
  </si>
  <si>
    <t xml:space="preserve"> 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</si>
  <si>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</si>
  <si>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</si>
  <si>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</si>
  <si>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</si>
  <si>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</si>
  <si>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</si>
  <si>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</si>
  <si>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</si>
  <si>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</si>
  <si>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</si>
  <si>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</si>
  <si>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</si>
  <si>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</si>
  <si>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</si>
  <si>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</si>
  <si>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</si>
  <si>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</si>
  <si>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</si>
  <si>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</si>
  <si>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</si>
  <si>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</si>
  <si>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</si>
  <si>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</si>
  <si>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</si>
  <si>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</si>
  <si>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</si>
  <si>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</si>
  <si>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</si>
  <si>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</si>
  <si>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</si>
  <si>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</si>
  <si>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</si>
  <si>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</si>
  <si>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</si>
  <si>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</si>
  <si>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</si>
  <si>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</si>
  <si>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</si>
  <si>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</si>
  <si>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</si>
  <si>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</si>
  <si>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</si>
  <si>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</si>
  <si>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</si>
  <si>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351001</t>
  </si>
  <si>
    <t>香格里拉市退役军人事务局</t>
  </si>
  <si>
    <t>预算01-3表</t>
  </si>
  <si>
    <t>2025年部门支出预算表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</si>
  <si>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</si>
  <si>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</si>
  <si>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</si>
  <si>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</si>
  <si>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</si>
  <si>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</si>
  <si>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</si>
  <si>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</si>
  <si>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</si>
  <si>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</si>
  <si>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</si>
  <si>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208</t>
  </si>
  <si>
    <t>社会保障和就业支出</t>
  </si>
  <si>
    <t>20805</t>
  </si>
  <si>
    <t>2080505</t>
  </si>
  <si>
    <t>2080506</t>
  </si>
  <si>
    <t>2080599</t>
  </si>
  <si>
    <t>20808</t>
  </si>
  <si>
    <t>2080801</t>
  </si>
  <si>
    <t>2080802</t>
  </si>
  <si>
    <t>2080805</t>
  </si>
  <si>
    <t>2080899</t>
  </si>
  <si>
    <t>20809</t>
  </si>
  <si>
    <t>2080902</t>
  </si>
  <si>
    <t>2080904</t>
  </si>
  <si>
    <t>2080999</t>
  </si>
  <si>
    <t>20828</t>
  </si>
  <si>
    <t>2082801</t>
  </si>
  <si>
    <t>2082804</t>
  </si>
  <si>
    <t>2082899</t>
  </si>
  <si>
    <t>210</t>
  </si>
  <si>
    <t>卫生健康支出</t>
  </si>
  <si>
    <t>21011</t>
  </si>
  <si>
    <t>2101101</t>
  </si>
  <si>
    <t>2101102</t>
  </si>
  <si>
    <t>2101103</t>
  </si>
  <si>
    <t>2101199</t>
  </si>
  <si>
    <t>221</t>
  </si>
  <si>
    <t>住房保障支出</t>
  </si>
  <si>
    <t>22102</t>
  </si>
  <si>
    <t>2210201</t>
  </si>
  <si>
    <t>合  计</t>
  </si>
  <si>
    <t>预算02-1表</t>
  </si>
  <si>
    <t>2025年部门财政拨款收支预算总表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</si>
  <si>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</si>
  <si>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</si>
  <si>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</si>
  <si>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</si>
  <si>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</si>
  <si>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</si>
  <si>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</si>
  <si>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</si>
  <si>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</si>
  <si>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</si>
  <si>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</si>
  <si>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</si>
  <si>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</si>
  <si>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</si>
  <si>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</si>
  <si>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</si>
  <si>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</si>
  <si>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</si>
  <si>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</si>
  <si>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</si>
  <si>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</si>
  <si>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</si>
  <si>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</si>
  <si>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</si>
  <si>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</si>
  <si>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</si>
  <si>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</si>
  <si>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</si>
  <si>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</si>
  <si>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</si>
  <si>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</si>
  <si>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</si>
  <si>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</si>
  <si>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</si>
  <si>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</si>
  <si>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2025年一般公共预算支出预算表（按功能科目分类）</t>
  </si>
  <si>
    <t>部门预算支出功能分类科目</t>
  </si>
  <si>
    <t>人员经费</t>
  </si>
  <si>
    <t>公用经费</t>
  </si>
  <si>
    <t>1</t>
  </si>
  <si>
    <t>2</t>
  </si>
  <si>
    <t>3</t>
  </si>
  <si>
    <t>5</t>
  </si>
  <si>
    <t>6</t>
  </si>
  <si>
    <t>7</t>
  </si>
  <si>
    <t>行政事业单位养老支出</t>
  </si>
  <si>
    <t>机关事业单位基本养老保险缴费支出</t>
  </si>
  <si>
    <t>其他行政事业单位养老支出</t>
  </si>
  <si>
    <t>抚恤</t>
  </si>
  <si>
    <t>死亡抚恤</t>
  </si>
  <si>
    <t>伤残抚恤</t>
  </si>
  <si>
    <t>义务兵优待</t>
  </si>
  <si>
    <t>其他优抚支出</t>
  </si>
  <si>
    <t>退役安置</t>
  </si>
  <si>
    <t>军队移交政府的离退休人员安置</t>
  </si>
  <si>
    <t>退役士兵管理教育</t>
  </si>
  <si>
    <t>其他退役安置支出</t>
  </si>
  <si>
    <t>退役军人管理事务</t>
  </si>
  <si>
    <t>行政运行</t>
  </si>
  <si>
    <t>拥军优属</t>
  </si>
  <si>
    <t>其他退役军人事务管理支出</t>
  </si>
  <si>
    <t>行政事业单位医疗</t>
  </si>
  <si>
    <t>行政单位医疗</t>
  </si>
  <si>
    <t>事业单位医疗</t>
  </si>
  <si>
    <t>公务员医疗补助</t>
  </si>
  <si>
    <t>其他行政事业单位医疗支出</t>
  </si>
  <si>
    <t>住房改革支出</t>
  </si>
  <si>
    <t>住房公积金</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</si>
  <si>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</si>
  <si>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</si>
  <si>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</si>
  <si>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</si>
  <si>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</si>
  <si>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</si>
  <si>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</si>
  <si>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</si>
  <si>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</si>
  <si>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</si>
  <si>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</si>
  <si>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</si>
  <si>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</si>
  <si>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</si>
  <si>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</si>
  <si>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</si>
  <si>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</si>
  <si>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</si>
  <si>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</si>
  <si>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</si>
  <si>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</si>
  <si>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</si>
  <si>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</si>
  <si>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</si>
  <si>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</si>
  <si>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</si>
  <si>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</si>
  <si>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事业单位
经营收入</t>
  </si>
  <si>
    <t>其中：转隶人员公用经费</t>
  </si>
  <si>
    <t>533421210000000019063</t>
  </si>
  <si>
    <t>行政人员工资支出</t>
  </si>
  <si>
    <t>30101</t>
  </si>
  <si>
    <t>基本工资</t>
  </si>
  <si>
    <t>533421210000000019064</t>
  </si>
  <si>
    <t>事业人员工资支出</t>
  </si>
  <si>
    <t>30102</t>
  </si>
  <si>
    <t>津贴补贴</t>
  </si>
  <si>
    <t>30103</t>
  </si>
  <si>
    <t>奖金</t>
  </si>
  <si>
    <t>533421231100001486269</t>
  </si>
  <si>
    <t>公务员基础绩效奖</t>
  </si>
  <si>
    <t>30107</t>
  </si>
  <si>
    <t>绩效工资</t>
  </si>
  <si>
    <t>533421231100001486270</t>
  </si>
  <si>
    <t>事业人员基础绩效</t>
  </si>
  <si>
    <t>533421210000000017391</t>
  </si>
  <si>
    <t>社会保障缴费</t>
  </si>
  <si>
    <t>30108</t>
  </si>
  <si>
    <t>机关事业单位基本养老保险缴费</t>
  </si>
  <si>
    <t>机关事业单位职业年金缴费支出</t>
  </si>
  <si>
    <t>30109</t>
  </si>
  <si>
    <t>职业年金缴费</t>
  </si>
  <si>
    <t>30110</t>
  </si>
  <si>
    <t>职工基本医疗保险缴费</t>
  </si>
  <si>
    <t>30111</t>
  </si>
  <si>
    <t>公务员医疗补助缴费</t>
  </si>
  <si>
    <t>30112</t>
  </si>
  <si>
    <t>其他社会保障缴费</t>
  </si>
  <si>
    <t>533421210000000017392</t>
  </si>
  <si>
    <t>30113</t>
  </si>
  <si>
    <t>533421251100003581681</t>
  </si>
  <si>
    <t>其他工资福利支出</t>
  </si>
  <si>
    <t>30199</t>
  </si>
  <si>
    <t>533421251100003587823</t>
  </si>
  <si>
    <t>市直机关党支部党建工作经费</t>
  </si>
  <si>
    <t>30201</t>
  </si>
  <si>
    <t>办公费</t>
  </si>
  <si>
    <t>533421210000000017401</t>
  </si>
  <si>
    <t>办公经费</t>
  </si>
  <si>
    <t>30205</t>
  </si>
  <si>
    <t>水费</t>
  </si>
  <si>
    <t>30206</t>
  </si>
  <si>
    <t>电费</t>
  </si>
  <si>
    <t>30211</t>
  </si>
  <si>
    <t>差旅费</t>
  </si>
  <si>
    <t>533421241100002200430</t>
  </si>
  <si>
    <t>30217</t>
  </si>
  <si>
    <t>533421221100000267955</t>
  </si>
  <si>
    <t>工会经费</t>
  </si>
  <si>
    <t>30228</t>
  </si>
  <si>
    <t>533421241100002186280</t>
  </si>
  <si>
    <t>体检费</t>
  </si>
  <si>
    <t>30229</t>
  </si>
  <si>
    <t>福利费</t>
  </si>
  <si>
    <t>533421210000000019065</t>
  </si>
  <si>
    <t>公务用车运行维护费</t>
  </si>
  <si>
    <t>30231</t>
  </si>
  <si>
    <t>533421221100000267962</t>
  </si>
  <si>
    <t>公务用车租赁费</t>
  </si>
  <si>
    <t>30239</t>
  </si>
  <si>
    <t>其他交通费用</t>
  </si>
  <si>
    <t>533421210000000019067</t>
  </si>
  <si>
    <t>行政公务交通补贴</t>
  </si>
  <si>
    <t>30299</t>
  </si>
  <si>
    <t>其他商品和服务支出</t>
  </si>
  <si>
    <t>533421221100000267952</t>
  </si>
  <si>
    <t>对个人和家庭的补助</t>
  </si>
  <si>
    <t>30302</t>
  </si>
  <si>
    <t>退休费</t>
  </si>
  <si>
    <t>30304</t>
  </si>
  <si>
    <t>抚恤金</t>
  </si>
  <si>
    <t>533421231100001147775</t>
  </si>
  <si>
    <t>城镇重点优抚对象生活困难补助</t>
  </si>
  <si>
    <t>30305</t>
  </si>
  <si>
    <t>生活补助</t>
  </si>
  <si>
    <t>533421231100001147760</t>
  </si>
  <si>
    <t>重点优抚对象慰问</t>
  </si>
  <si>
    <t>533421231100001147778</t>
  </si>
  <si>
    <t>义务兵家庭优待金</t>
  </si>
  <si>
    <t>533421231100001147779</t>
  </si>
  <si>
    <t>自主就业退役士兵一次性经济补助</t>
  </si>
  <si>
    <t>30399</t>
  </si>
  <si>
    <t>其他对个人和家庭的补助</t>
  </si>
  <si>
    <t>533421231100001148969</t>
  </si>
  <si>
    <t>机关事业单位职工遗属生活补助</t>
  </si>
  <si>
    <t>533421251100003581664</t>
  </si>
  <si>
    <t>烈属生活补助</t>
  </si>
  <si>
    <t>30306</t>
  </si>
  <si>
    <t>救济费</t>
  </si>
  <si>
    <t>533421251100003752952</t>
  </si>
  <si>
    <t>年终奖励绩效</t>
  </si>
  <si>
    <t>预算05-1表</t>
  </si>
  <si>
    <t>2025年部门项目支出预算表</t>
  </si>
  <si>
    <t>项目分类</t>
  </si>
  <si>
    <t>项目单位</t>
  </si>
  <si>
    <t>经济科目编码</t>
  </si>
  <si>
    <t>经济科目名称</t>
  </si>
  <si>
    <t>本年拨款</t>
  </si>
  <si>
    <t>其中：本次下达</t>
  </si>
  <si>
    <t>服务中心工作经费</t>
  </si>
  <si>
    <t>事业发展类</t>
  </si>
  <si>
    <t>533421210000000018949</t>
  </si>
  <si>
    <t>军休中心建设经费</t>
  </si>
  <si>
    <t>专项业务类</t>
  </si>
  <si>
    <t>533421251100003591142</t>
  </si>
  <si>
    <t>烈士褒扬公益诉讼经费</t>
  </si>
  <si>
    <t>533421221100000271135</t>
  </si>
  <si>
    <t>30226</t>
  </si>
  <si>
    <t>劳务费</t>
  </si>
  <si>
    <t>烈属祭扫接待经费</t>
  </si>
  <si>
    <t>533421231100001125904</t>
  </si>
  <si>
    <t>双拥工作经费</t>
  </si>
  <si>
    <t>533421231100001124285</t>
  </si>
  <si>
    <t>退役安置人员医疗、养老补缴经费</t>
  </si>
  <si>
    <t>民生类</t>
  </si>
  <si>
    <t>533421251100003584945</t>
  </si>
  <si>
    <t>30311</t>
  </si>
  <si>
    <t>代缴社会保险费</t>
  </si>
  <si>
    <t>退役士兵教育培训经费</t>
  </si>
  <si>
    <t>533421231100001931514</t>
  </si>
  <si>
    <t>30216</t>
  </si>
  <si>
    <t>培训费</t>
  </si>
  <si>
    <t>现役军人立功受奖奖励经费</t>
  </si>
  <si>
    <t>533421231100001144255</t>
  </si>
  <si>
    <t>30309</t>
  </si>
  <si>
    <t>奖励金</t>
  </si>
  <si>
    <t>香格里拉市烈士纪念设施规划建设修缮管理维护经费</t>
  </si>
  <si>
    <t>533421231100001126073</t>
  </si>
  <si>
    <t>30213</t>
  </si>
  <si>
    <t>维修（护）费</t>
  </si>
  <si>
    <t>乡镇服务站建设经费</t>
  </si>
  <si>
    <t>533421241100002199641</t>
  </si>
  <si>
    <t>享受国家定期抚恤补助优抚对象年度确认工作经费</t>
  </si>
  <si>
    <t>533421231100001125791</t>
  </si>
  <si>
    <t>与基层连队结对共建经费</t>
  </si>
  <si>
    <t>533421241100002204477</t>
  </si>
  <si>
    <t>自主择业军转干部、军休、无军籍、逐月等代缴大病保险、公务员医疗补助经费</t>
  </si>
  <si>
    <t>533421251100003584005</t>
  </si>
  <si>
    <t>自主择业军转干部、军休、无军籍、逐月等代缴医疗补助经费</t>
  </si>
  <si>
    <t>533421241100002201833</t>
  </si>
  <si>
    <t>自主择业军转干部等人员体检经费</t>
  </si>
  <si>
    <t>533421251100003620263</t>
  </si>
  <si>
    <t>30307</t>
  </si>
  <si>
    <t>医疗费补助</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</si>
  <si>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</si>
  <si>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</si>
  <si>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</si>
  <si>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</si>
  <si>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</si>
  <si>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</si>
  <si>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</si>
  <si>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</si>
  <si>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</si>
  <si>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</si>
  <si>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</si>
  <si>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</si>
  <si>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创建双拥模范城（县）活动，是弘扬双拥优良传统、做好双拥工作的重要载体，是密切军政军民关系、促进军民融合深度发展，推动双拥工作更好服务党和国家工作大局、国防和军队建设全局的有效途径。支持部队建设改革、走访慰问部队和重点优抚对象等双拥工作经费及双拥办办公经费列入财政预算。</t>
  </si>
  <si>
    <t>产出指标</t>
  </si>
  <si>
    <t>数量指标</t>
  </si>
  <si>
    <t>申报文字材料打印一套</t>
  </si>
  <si>
    <t>&gt;=</t>
  </si>
  <si>
    <t>20</t>
  </si>
  <si>
    <t>本</t>
  </si>
  <si>
    <t>定量指标</t>
  </si>
  <si>
    <t>编辑、制作印刷双拥宣传画册</t>
  </si>
  <si>
    <t>100</t>
  </si>
  <si>
    <t>修复、翻新双拥宣传牌等</t>
  </si>
  <si>
    <t>10</t>
  </si>
  <si>
    <t>块</t>
  </si>
  <si>
    <t>修复、翻新双拥宣传牌</t>
  </si>
  <si>
    <t>完善补贴景点景区服务窗口的军人、优抚对象减免标示牌费</t>
  </si>
  <si>
    <t>质量指标</t>
  </si>
  <si>
    <t>双拥工作预算执行率</t>
  </si>
  <si>
    <t>90</t>
  </si>
  <si>
    <t>%</t>
  </si>
  <si>
    <t>双拥工作预算执行率90%以上</t>
  </si>
  <si>
    <t>=</t>
  </si>
  <si>
    <t>时效指标</t>
  </si>
  <si>
    <t>申报文字材料打印一套及时性</t>
  </si>
  <si>
    <t>及时</t>
  </si>
  <si>
    <t>是/否</t>
  </si>
  <si>
    <t>定性指标</t>
  </si>
  <si>
    <t>编辑、制作印刷双拥宣传画册及时性</t>
  </si>
  <si>
    <t>编辑、制作印刷双拥宣传画册及时率</t>
  </si>
  <si>
    <t>修复、翻新双拥宣传牌悬挂及时性</t>
  </si>
  <si>
    <t>修复、翻新双拥宣传牌悬挂及时率100%</t>
  </si>
  <si>
    <t>成本指标</t>
  </si>
  <si>
    <t>经济成本指标</t>
  </si>
  <si>
    <t xml:space="preserve"> 不超预算成本</t>
  </si>
  <si>
    <t>双拥工作所产生的各项费用合计不超年度预算成本</t>
  </si>
  <si>
    <t>效益指标</t>
  </si>
  <si>
    <t>社会效益</t>
  </si>
  <si>
    <t>引导居民和驻军和谐共处，提升军民一家亲安全感</t>
  </si>
  <si>
    <t>提升</t>
  </si>
  <si>
    <t>创建双拥模范城提高一个城市的品味和知名度</t>
  </si>
  <si>
    <t>提高</t>
  </si>
  <si>
    <t>可持续影响</t>
  </si>
  <si>
    <t>加快城市化进程，提高城市知名度</t>
  </si>
  <si>
    <t>满意度指标</t>
  </si>
  <si>
    <t>服务对象满意度</t>
  </si>
  <si>
    <t>全市创建双拥模范城的满意率</t>
  </si>
  <si>
    <t>全市创建双拥模范城的满意率90%以上</t>
  </si>
  <si>
    <t>解决2025年度自主择业军转干部等人员体检经费</t>
  </si>
  <si>
    <t>参加2025年度体检的自主择业军转干部等人员人数</t>
  </si>
  <si>
    <t>&lt;=</t>
  </si>
  <si>
    <t>270</t>
  </si>
  <si>
    <t>人</t>
  </si>
  <si>
    <t>体检经费足额拨付率</t>
  </si>
  <si>
    <t>2025年度自主择业军转干部等人员体检在规定时间内完成</t>
  </si>
  <si>
    <t>2025年12月31日</t>
  </si>
  <si>
    <t>405000</t>
  </si>
  <si>
    <t>2025年度自主择业军转干部等人员体检经费不超预算</t>
  </si>
  <si>
    <t>提升社会对军转干部等人员的关注度和尊重度</t>
  </si>
  <si>
    <t>增强军转干部群体的凝聚力和向心力</t>
  </si>
  <si>
    <t>增强</t>
  </si>
  <si>
    <t>自主择业军转干部等人员满意度</t>
  </si>
  <si>
    <t>80</t>
  </si>
  <si>
    <t>反映自主择业军转干部等人员满意度</t>
  </si>
  <si>
    <t>为更好的服务好重点优抚对象，高效完成重点优抚对象服务工作，将乡镇、村级退役军人服务站建设经费纳入本级预算。</t>
  </si>
  <si>
    <t>配备办公设备数量</t>
  </si>
  <si>
    <t>1.00</t>
  </si>
  <si>
    <t>套</t>
  </si>
  <si>
    <t>反映购买办公设备数量</t>
  </si>
  <si>
    <t>完成11个乡镇服务站建设</t>
  </si>
  <si>
    <t>11</t>
  </si>
  <si>
    <t>个</t>
  </si>
  <si>
    <t>按上级标准完成服务站建设</t>
  </si>
  <si>
    <t>70000</t>
  </si>
  <si>
    <t>元</t>
  </si>
  <si>
    <t>乡镇服务站建设经费使用不超预算</t>
  </si>
  <si>
    <t>提升乡镇公共服务能力</t>
  </si>
  <si>
    <t>完成服务站建设，提升乡镇公共服务能力</t>
  </si>
  <si>
    <t>提升退役军人服务水平</t>
  </si>
  <si>
    <t>显著提升</t>
  </si>
  <si>
    <t>体现提升退役军人服务水平情况</t>
  </si>
  <si>
    <t>重点优抚对象满意度</t>
  </si>
  <si>
    <t>开展退役士兵适应性培训、职业技能培训，开展就业创业工作，为退役士兵就业创业提供支持帮助，使其实现充分就业。</t>
  </si>
  <si>
    <t>开展退役军人招聘会</t>
  </si>
  <si>
    <t>次</t>
  </si>
  <si>
    <t>由政府安排工作退役士兵和退出消防员实有人数</t>
  </si>
  <si>
    <t>26</t>
  </si>
  <si>
    <t>自主就业退役士兵</t>
  </si>
  <si>
    <t>经费核拨符合相关政策规定比率</t>
  </si>
  <si>
    <t>经费拨付及时</t>
  </si>
  <si>
    <t>28000</t>
  </si>
  <si>
    <t>退役士兵教育培训经费不超年初预算</t>
  </si>
  <si>
    <t>保障退役军人的基本生活</t>
  </si>
  <si>
    <t>保障</t>
  </si>
  <si>
    <t>促进社会的和谐稳定</t>
  </si>
  <si>
    <t>促进</t>
  </si>
  <si>
    <t>提升退役军人适应社会、就业创业能力</t>
  </si>
  <si>
    <t>加快退役军人适应社会、提升就业创业能力</t>
  </si>
  <si>
    <t>由政府安排工作退役士兵和退出消防员满意率</t>
  </si>
  <si>
    <t>95</t>
  </si>
  <si>
    <t>自主就业退役士兵满意率</t>
  </si>
  <si>
    <t>对2025年度内发生对故意破坏、污损烈士纪念设施的，依法提起行政公益诉讼并追究其法律责任。</t>
  </si>
  <si>
    <t>年度内处理公益诉讼案件</t>
  </si>
  <si>
    <t>按照年度内所需处理的案件确定</t>
  </si>
  <si>
    <t>件</t>
  </si>
  <si>
    <t>处理公益诉讼案件率</t>
  </si>
  <si>
    <t>处理公益诉讼案件率100%</t>
  </si>
  <si>
    <t>及时有效处理公益诉讼案件</t>
  </si>
  <si>
    <t>及时有效处理公益诉讼案件100%</t>
  </si>
  <si>
    <t>不超过年度预算金额</t>
  </si>
  <si>
    <t>反映不超过年度预算金额</t>
  </si>
  <si>
    <t>公益诉讼群众知晓率</t>
  </si>
  <si>
    <t>公益诉讼群众知晓率90%以上</t>
  </si>
  <si>
    <t>消除故意破坏、污损烈士纪念设施的隐患</t>
  </si>
  <si>
    <t>持续消除</t>
  </si>
  <si>
    <t>持续消除故意破坏、污损烈士纪念设施的隐患</t>
  </si>
  <si>
    <t>群众满意度</t>
  </si>
  <si>
    <t>群众满意度90%以上</t>
  </si>
  <si>
    <t>完成2025年度服务中心基本工作，保障服务中心正常运转。</t>
  </si>
  <si>
    <t>退役军人建档人数</t>
  </si>
  <si>
    <t>1000</t>
  </si>
  <si>
    <t>年度内培训次数</t>
  </si>
  <si>
    <t>立功受奖人员荣誉颁发率</t>
  </si>
  <si>
    <t>立功受奖人员荣誉颁发率100%</t>
  </si>
  <si>
    <t>工作经费执行率</t>
  </si>
  <si>
    <t>按时有效完成退役军人服务中心工作</t>
  </si>
  <si>
    <t>按时</t>
  </si>
  <si>
    <t>退役军人及重点优抚对象慰问及时性（及时）</t>
  </si>
  <si>
    <t>35000元</t>
  </si>
  <si>
    <t>服务中心工作经费经济成本</t>
  </si>
  <si>
    <t>七类重点优抚对象生活补助有效保障</t>
  </si>
  <si>
    <t>有效</t>
  </si>
  <si>
    <t>提升退役军人安全感</t>
  </si>
  <si>
    <t>退役军人满意度</t>
  </si>
  <si>
    <t>退役军人满意度90%以上</t>
  </si>
  <si>
    <t>职工对培训的满意度</t>
  </si>
  <si>
    <t>职工对培训内容、培训方式、培训师资等方面的满意度评价</t>
  </si>
  <si>
    <t>做好退役士兵和退出消防员在国家规定的待安排工作期基本医疗保险接续工作。</t>
  </si>
  <si>
    <t>2025年退役士兵人数</t>
  </si>
  <si>
    <t>根据2025年退役士兵人数确定</t>
  </si>
  <si>
    <t>2025年退役士兵和退出消防员人数</t>
  </si>
  <si>
    <t>2025年退出消防员人数</t>
  </si>
  <si>
    <t>根据2025年退出消防员人数确定</t>
  </si>
  <si>
    <t>做好退役士兵和退出消防员在国家规定的待安排工作期基本医疗保险接续工作</t>
  </si>
  <si>
    <t>做好退役士兵和退出消防员在国家规定的待安排工作期基本养老保险接续工作</t>
  </si>
  <si>
    <t>及时足额缴纳2025年退役士兵和退出消防员人员完成其待安排工作期基本医疗保险</t>
  </si>
  <si>
    <t>及时足额缴纳2025年退役士兵和退出消防员人员完成其待安排工作期基本养老保险</t>
  </si>
  <si>
    <t>确保2025年退役士兵和退出消防员人员待安排工作期基本养老保险缴纳工作顺利完成</t>
  </si>
  <si>
    <t>提高退役安置人员对基本医疗、养老保险补缴政策的知晓率和参与度</t>
  </si>
  <si>
    <t>规范补缴经费的管理和使用，提高资金使用效益</t>
  </si>
  <si>
    <t>规范</t>
  </si>
  <si>
    <t>2025年退役士兵和退出消防员人员满意度</t>
  </si>
  <si>
    <t>完成年度内自主择业军转干部、军队移交政府离退休干部、无军籍职工、逐月领取退役金人员等医疗保险单位部分、公务员医疗补助、大病保险单位部分缴纳工作，提高自主择业军转干部、军队移交政府离退休干部、无军籍职工、逐月领取退役金人员等人的医疗、生活保障待遇，保持服务对象队伍基本稳定。更好地实现“为部队服务、为国防建设服务、构筑军队后方长城，达到军稳国强的目的”。</t>
  </si>
  <si>
    <t>自主择业军转干部、军队移交政府离退休干部、无军籍职工、逐月领取退役金人员人数</t>
  </si>
  <si>
    <t>268</t>
  </si>
  <si>
    <t>各类保险缴纳符合相关政策规定</t>
  </si>
  <si>
    <t>各类保险缴纳按月及时缴纳</t>
  </si>
  <si>
    <t>3268812.20</t>
  </si>
  <si>
    <t>自主择业军转干部、军休、无军籍、逐月等代缴大病保险、公务员医疗补助经费不超年初预算</t>
  </si>
  <si>
    <t>保持服务对象队伍基本稳定</t>
  </si>
  <si>
    <t>稳定</t>
  </si>
  <si>
    <t>维护社会稳定和谐稳定</t>
  </si>
  <si>
    <t>达到军稳国强的目的</t>
  </si>
  <si>
    <t>达到</t>
  </si>
  <si>
    <t>自主择业军转干部、军队移交政府离退休干部、无军籍职工、逐月领取退役金人员的满意度</t>
  </si>
  <si>
    <t>对在部队被表彰为优秀士兵、荣立三等功、二等功、一等功的现役军人给予一定的奖励金。</t>
  </si>
  <si>
    <t>优秀士兵、荣立三等功、二等功、一等功的现役军人数</t>
  </si>
  <si>
    <t>符合条件的现役军人立功受奖奖励金足额发放率</t>
  </si>
  <si>
    <t>及时足额发放奖励金</t>
  </si>
  <si>
    <t>符合条件的现役军人立功受奖奖励金发放及时</t>
  </si>
  <si>
    <t>24500</t>
  </si>
  <si>
    <t>2025年度发放的立功受奖奖励金不超年初预算24500元</t>
  </si>
  <si>
    <t>提升优秀士兵、荣立三等功、二等功、一等功的现役军人荣誉感</t>
  </si>
  <si>
    <t>全面加强和改进我州征兵工作</t>
  </si>
  <si>
    <t>长期</t>
  </si>
  <si>
    <t>受益对象满意度</t>
  </si>
  <si>
    <t>受益对象满意度90%以上</t>
  </si>
  <si>
    <t>组织接待清明节期间前来祭扫的烈士亲属，并及时足额报销产生的相关费用。</t>
  </si>
  <si>
    <t>接待烈士祭扫亲属</t>
  </si>
  <si>
    <t>足额报销烈士亲属祭扫所产生经费</t>
  </si>
  <si>
    <t>及时报销烈士亲属祭扫所产生经费</t>
  </si>
  <si>
    <t>5820</t>
  </si>
  <si>
    <t>烈士亲属祭扫所产生经费不超预算金额5820元</t>
  </si>
  <si>
    <t>促进社会和谐稳定</t>
  </si>
  <si>
    <t>烈士亲属扫墓开展情况效果显著</t>
  </si>
  <si>
    <t>持续促进接待祭扫烈属工作水平不断提高</t>
  </si>
  <si>
    <t>持续促进</t>
  </si>
  <si>
    <t>烈士亲属满意度</t>
  </si>
  <si>
    <t>烈士亲属满意度90%以上</t>
  </si>
  <si>
    <t>做好2025年军队离退休干部的管理工作。</t>
  </si>
  <si>
    <t>军休中心办公场所设备购置率</t>
  </si>
  <si>
    <t>军休中心购置办公设备合格率</t>
  </si>
  <si>
    <t>军休中心办公场所改造在2025年12月31日前完成</t>
  </si>
  <si>
    <t>2025年12月31日前</t>
  </si>
  <si>
    <t>军休中心办公场所改造完成时间</t>
  </si>
  <si>
    <t>45000</t>
  </si>
  <si>
    <t>军休中心建设经费使用不超预算</t>
  </si>
  <si>
    <t>提升退役军人生活质量和幸福感</t>
  </si>
  <si>
    <t>持续增强军休干部的归属感和荣誉感</t>
  </si>
  <si>
    <t>持续增强</t>
  </si>
  <si>
    <t>未持续增强军休干部的归属感和荣誉感</t>
  </si>
  <si>
    <t>军休干部对服务场所基本功能满意度</t>
  </si>
  <si>
    <t>85</t>
  </si>
  <si>
    <t>主要从4个方面开展共建活动：一是弘扬先进思想文化。二是服务部队备战打仗。对接部队练兵备战所需。三是帮助解决官兵实际困难，结合实际安排官兵关爱资金、走访慰问困难官兵家庭，协助解决官兵“后路、后院、后代”问题。四是打造双拥特色品牌，按规定对共建单位组织官兵及亲属疗养。</t>
  </si>
  <si>
    <t>与基层连队结对次数</t>
  </si>
  <si>
    <t>与基层连队结对次数1次以上</t>
  </si>
  <si>
    <t>与基层连队结对</t>
  </si>
  <si>
    <t>年度内及时与基层连队结对</t>
  </si>
  <si>
    <t>30000</t>
  </si>
  <si>
    <t>年度内与基层连队结对共建活动经费不超预算</t>
  </si>
  <si>
    <t>与基层连队结对情况效果显著</t>
  </si>
  <si>
    <t>显著</t>
  </si>
  <si>
    <t>与基层连队结对效果</t>
  </si>
  <si>
    <t>落实军地合力稳边固防重要指示</t>
  </si>
  <si>
    <t>落实</t>
  </si>
  <si>
    <t>基层连队满意度</t>
  </si>
  <si>
    <t>基层连队满意度90%以上</t>
  </si>
  <si>
    <t>4526370.76</t>
  </si>
  <si>
    <t>不超年初预算</t>
  </si>
  <si>
    <t>及时落实好自主择业军转干部、军队移交政府离退休干部、无军籍职工、逐月领取退役金人员的各项保险待遇</t>
  </si>
  <si>
    <t>落实好自主择业军转干部、军队移交政府离退休干部、无军籍职工、逐月领取退役金人员的各项保险待遇</t>
  </si>
  <si>
    <t>长期保障军队建设需要</t>
  </si>
  <si>
    <t>保障军队建设需要</t>
  </si>
  <si>
    <t>将年度确认工作经费纳入本级预算，进一步做好享受国家定期抚恤补助优抚对象年度确认工作，提升全省优抚工作管理水平，确保优抚资金发放使用安全。</t>
  </si>
  <si>
    <t>年度确认工作经费按照乡镇纳入预算</t>
  </si>
  <si>
    <t>年度确认工作经费按照11个乡镇纳入预算</t>
  </si>
  <si>
    <t>年度确认工作经费保障</t>
  </si>
  <si>
    <t>年度确认工作经费保障100%</t>
  </si>
  <si>
    <t>确保年度确认工作按时按质完成</t>
  </si>
  <si>
    <t>10000</t>
  </si>
  <si>
    <t>不超年度预算</t>
  </si>
  <si>
    <t>确保享受抚恤补助的优抚对象年度确认有效完成</t>
  </si>
  <si>
    <t>有效完成</t>
  </si>
  <si>
    <t>确保享受抚恤补助的优抚对象年度确认完成性</t>
  </si>
  <si>
    <t>重点优抚对象确认工作有效开展</t>
  </si>
  <si>
    <t>有效开展</t>
  </si>
  <si>
    <t>重点优抚对象满意度90%以上</t>
  </si>
  <si>
    <t>修缮保护好烈士纪念设施、管理维护好烈士纪念设施，将烈士纪念设施日常保护管理和维修改造等经费纳入财政预算。</t>
  </si>
  <si>
    <t>烈士陵园个数</t>
  </si>
  <si>
    <t>将烈士陵园纳入管理个数1个</t>
  </si>
  <si>
    <t>将烈士纪念设施日常保护管理和维修改造等经费纳入财政预算</t>
  </si>
  <si>
    <t>将烈士纪念设施日常保护管理和维修改造等经费纳入财政预算100%</t>
  </si>
  <si>
    <t>200000</t>
  </si>
  <si>
    <t>烈士纪念设施修缮管理维护经费</t>
  </si>
  <si>
    <t>营造尊崇英烈铭记功勋的浓厚氛围</t>
  </si>
  <si>
    <t>营造</t>
  </si>
  <si>
    <t>为广大社会群众打造一个良好的爱国主义教育平台，有利于社会和谐</t>
  </si>
  <si>
    <t>利于</t>
  </si>
  <si>
    <t>社会群众满意度</t>
  </si>
  <si>
    <t>社会群众满意度90%以上</t>
  </si>
  <si>
    <t>预算06表</t>
  </si>
  <si>
    <t>2025年部门政府性基金预算支出预算表</t>
  </si>
  <si>
    <t>单位名称：全部</t>
  </si>
  <si>
    <t>本年政府性基金预算支出</t>
  </si>
  <si>
    <t>注：此表无内容</t>
  </si>
  <si>
    <t>预算07表</t>
  </si>
  <si>
    <t>2025年部门政府采购预算表</t>
  </si>
  <si>
    <t>预算项目</t>
  </si>
  <si>
    <t>采购项目</t>
  </si>
  <si>
    <t>采购目录</t>
  </si>
  <si>
    <t>计量
单位</t>
  </si>
  <si>
    <t>数量</t>
  </si>
  <si>
    <t>面向中小企业预留资金</t>
  </si>
  <si>
    <t>政府性
基金</t>
  </si>
  <si>
    <t>国有资本经营收益</t>
  </si>
  <si>
    <t>财政专户管理的收入</t>
  </si>
  <si>
    <t>采购办公设备等</t>
  </si>
  <si>
    <t>A02010105 台式计算机</t>
  </si>
  <si>
    <t>公车燃料费</t>
  </si>
  <si>
    <t>C23120302 车辆加油、添加燃料服务</t>
  </si>
  <si>
    <t>公车维修保养</t>
  </si>
  <si>
    <t>C23120300 车辆维修和保养服务</t>
  </si>
  <si>
    <t>公车保险服务</t>
  </si>
  <si>
    <t>C1804010201 机动车保险服务</t>
  </si>
  <si>
    <t>采购打印机</t>
  </si>
  <si>
    <t>A02021002 A3彩色打印机</t>
  </si>
  <si>
    <t>采购办公椅</t>
  </si>
  <si>
    <t>A05010301 办公椅</t>
  </si>
  <si>
    <t>采购办公桌、椅</t>
  </si>
  <si>
    <t>A05010201 办公桌</t>
  </si>
  <si>
    <t>采购台式计算机</t>
  </si>
  <si>
    <t>部队打印机采购</t>
  </si>
  <si>
    <t>重要节点部队慰问品采购</t>
  </si>
  <si>
    <t>A05040101 复印纸</t>
  </si>
  <si>
    <t>部队硒鼓、粉盒采购</t>
  </si>
  <si>
    <t>A05040299 其他硒鼓、粉盒</t>
  </si>
  <si>
    <t>部队文件柜采购</t>
  </si>
  <si>
    <t>A05010502 文件柜</t>
  </si>
  <si>
    <t>A02021004 A4彩色打印机</t>
  </si>
  <si>
    <t>采购办公桌</t>
  </si>
  <si>
    <t>采购电脑</t>
  </si>
  <si>
    <t>采购办公耗材</t>
  </si>
  <si>
    <t>采购茶几</t>
  </si>
  <si>
    <t>A05010204 茶几</t>
  </si>
  <si>
    <t>采购碎纸机</t>
  </si>
  <si>
    <t>A02021301 碎纸机</t>
  </si>
  <si>
    <t>采购文件柜</t>
  </si>
  <si>
    <t>预算08表</t>
  </si>
  <si>
    <t>2025年部门政府购买服务预算表</t>
  </si>
  <si>
    <t>政府购买服务项目</t>
  </si>
  <si>
    <t>政府购买服务目录</t>
  </si>
  <si>
    <t>单位自筹</t>
  </si>
  <si>
    <t>预算09-1表</t>
  </si>
  <si>
    <t>2025年州对下转移支付预算表</t>
  </si>
  <si>
    <t>单位名称（项目）</t>
  </si>
  <si>
    <t>城区</t>
  </si>
  <si>
    <t>政府性基金</t>
  </si>
  <si>
    <t>开发区</t>
  </si>
  <si>
    <t>香格里拉市</t>
  </si>
  <si>
    <t>德钦县</t>
  </si>
  <si>
    <t>维西县</t>
  </si>
  <si>
    <t/>
  </si>
  <si>
    <t>预算09-2表</t>
  </si>
  <si>
    <t>2025年州对下转移支付绩效目标表</t>
  </si>
  <si>
    <t>预算10表</t>
  </si>
  <si>
    <t>2025年新增资产配置表</t>
  </si>
  <si>
    <t>资产类别</t>
  </si>
  <si>
    <t>资产分类代码.名称</t>
  </si>
  <si>
    <t>资产名称</t>
  </si>
  <si>
    <t>计量单位</t>
  </si>
  <si>
    <t>财政部门批复数（元）</t>
  </si>
  <si>
    <t>单价</t>
  </si>
  <si>
    <t>金额</t>
  </si>
  <si>
    <t>4</t>
  </si>
  <si>
    <t>8</t>
  </si>
  <si>
    <t>预算11表</t>
  </si>
  <si>
    <t>2025年中央转移支付补助项目支出预算表</t>
  </si>
  <si>
    <t>上级补助</t>
  </si>
  <si>
    <t>预算12表</t>
  </si>
  <si>
    <t>2025年部门项目支出中期规划预算表</t>
  </si>
  <si>
    <t>项目级次</t>
  </si>
  <si>
    <t>2025年</t>
  </si>
  <si>
    <t>2026年</t>
  </si>
  <si>
    <t>2027年</t>
  </si>
  <si>
    <t>311 专项业务类</t>
  </si>
  <si>
    <t>本级</t>
  </si>
  <si>
    <t>312 民生类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</si>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</sst>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4">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10"/>
      <color theme="1"/>
      <name val="宋体"/>
      <charset val="134"/>
    </font>
    <font>
      <sz val="9"/>
      <color theme="1"/>
      <name val="宋体"/>
      <charset val="134"/>
    </font>
    <font>
      <b/>
      <sz val="23"/>
      <color rgb="FF000000"/>
      <name val="宋体"/>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sz val="11"/>
      <name val="宋体"/>
      <charset val="134"/>
    </font>
    <font>
      <b/>
      <sz val="22"/>
      <color rgb="FF000000"/>
      <name val="宋体"/>
      <charset val="134"/>
    </font>
    <font>
      <sz val="10.5"/>
      <color rgb="FF000000"/>
      <name val="宋体"/>
      <charset val="134"/>
    </font>
    <font>
      <sz val="10"/>
      <name val="宋体"/>
      <charset val="134"/>
    </font>
    <font>
      <sz val="11"/>
      <color theme="1"/>
      <name val="宋体"/>
      <charset val="134"/>
    </font>
    <font>
      <sz val="10"/>
      <color rgb="FFFFFFFF"/>
      <name val="宋体"/>
      <charset val="134"/>
    </font>
    <font>
      <b/>
      <sz val="18"/>
      <color rgb="FF000000"/>
      <name val="SimSun"/>
      <charset val="134"/>
    </font>
    <font>
      <sz val="12"/>
      <color theme="1"/>
      <name val="宋体"/>
      <charset val="134"/>
    </font>
    <font>
      <b/>
      <sz val="20"/>
      <color rgb="FF000000"/>
      <name val="宋体"/>
      <charset val="134"/>
    </font>
    <font>
      <b/>
      <sz val="10"/>
      <color rgb="FF000000"/>
      <name val="宋体"/>
      <charset val="134"/>
    </font>
    <font>
      <b/>
      <sz val="11"/>
      <color rgb="FF000000"/>
      <name val="宋体"/>
      <charset val="134"/>
    </font>
    <font>
      <b/>
      <sz val="9"/>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indexed="8"/>
      </top>
      <bottom style="thin">
        <color auto="1"/>
      </bottom>
      <diagonal/>
    </border>
    <border>
      <left style="thin">
        <color auto="1"/>
      </left>
      <right style="thin">
        <color auto="1"/>
      </right>
      <top style="thin">
        <color indexed="8"/>
      </top>
      <bottom style="thin">
        <color auto="1"/>
      </bottom>
      <diagonal/>
    </border>
    <border>
      <left style="thin">
        <color auto="1"/>
      </left>
      <right style="thin">
        <color auto="1"/>
      </right>
      <top style="thin">
        <color indexed="8"/>
      </top>
      <bottom style="thin">
        <color rgb="FF000000"/>
      </bottom>
      <diagonal/>
    </border>
    <border>
      <left style="thin">
        <color auto="1"/>
      </left>
      <right style="thin">
        <color indexed="8"/>
      </right>
      <top style="thin">
        <color indexed="8"/>
      </top>
      <bottom style="thin">
        <color rgb="FF000000"/>
      </bottom>
      <diagonal/>
    </border>
    <border>
      <left style="thin">
        <color rgb="FF000000"/>
      </left>
      <right/>
      <top/>
      <bottom/>
      <diagonal/>
    </border>
    <border>
      <left style="thin">
        <color rgb="FF000000"/>
      </left>
      <right/>
      <top style="thin">
        <color rgb="FF000000"/>
      </top>
      <bottom/>
      <diagonal/>
    </border>
    <border>
      <left style="thin">
        <color indexed="0"/>
      </left>
      <right/>
      <top style="thin">
        <color indexed="0"/>
      </top>
      <bottom style="thin">
        <color indexed="0"/>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2" borderId="21"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22" applyNumberFormat="0" applyFill="0" applyAlignment="0" applyProtection="0">
      <alignment vertical="center"/>
    </xf>
    <xf numFmtId="0" fontId="31" fillId="0" borderId="22" applyNumberFormat="0" applyFill="0" applyAlignment="0" applyProtection="0">
      <alignment vertical="center"/>
    </xf>
    <xf numFmtId="0" fontId="32" fillId="0" borderId="23" applyNumberFormat="0" applyFill="0" applyAlignment="0" applyProtection="0">
      <alignment vertical="center"/>
    </xf>
    <xf numFmtId="0" fontId="32" fillId="0" borderId="0" applyNumberFormat="0" applyFill="0" applyBorder="0" applyAlignment="0" applyProtection="0">
      <alignment vertical="center"/>
    </xf>
    <xf numFmtId="0" fontId="33" fillId="3" borderId="24" applyNumberFormat="0" applyAlignment="0" applyProtection="0">
      <alignment vertical="center"/>
    </xf>
    <xf numFmtId="0" fontId="34" fillId="4" borderId="25" applyNumberFormat="0" applyAlignment="0" applyProtection="0">
      <alignment vertical="center"/>
    </xf>
    <xf numFmtId="0" fontId="35" fillId="4" borderId="24" applyNumberFormat="0" applyAlignment="0" applyProtection="0">
      <alignment vertical="center"/>
    </xf>
    <xf numFmtId="0" fontId="36" fillId="5" borderId="26" applyNumberFormat="0" applyAlignment="0" applyProtection="0">
      <alignment vertical="center"/>
    </xf>
    <xf numFmtId="0" fontId="37" fillId="0" borderId="27" applyNumberFormat="0" applyFill="0" applyAlignment="0" applyProtection="0">
      <alignment vertical="center"/>
    </xf>
    <xf numFmtId="0" fontId="38" fillId="0" borderId="28" applyNumberFormat="0" applyFill="0" applyAlignment="0" applyProtection="0">
      <alignment vertical="center"/>
    </xf>
    <xf numFmtId="0" fontId="39" fillId="6" borderId="0" applyNumberFormat="0" applyBorder="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3"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2" fillId="32" borderId="0" applyNumberFormat="0" applyBorder="0" applyAlignment="0" applyProtection="0">
      <alignment vertical="center"/>
    </xf>
    <xf numFmtId="176" fontId="9" fillId="0" borderId="7">
      <alignment horizontal="right" vertical="center"/>
    </xf>
    <xf numFmtId="177" fontId="9" fillId="0" borderId="7">
      <alignment horizontal="right" vertical="center"/>
    </xf>
    <xf numFmtId="10" fontId="9" fillId="0" borderId="7">
      <alignment horizontal="right" vertical="center"/>
    </xf>
    <xf numFmtId="178" fontId="9" fillId="0" borderId="7">
      <alignment horizontal="right" vertical="center"/>
    </xf>
    <xf numFmtId="49" fontId="9" fillId="0" borderId="7">
      <alignment horizontal="left" vertical="center" wrapText="1"/>
    </xf>
    <xf numFmtId="178" fontId="9" fillId="0" borderId="7">
      <alignment horizontal="right" vertical="center"/>
    </xf>
    <xf numFmtId="179" fontId="9" fillId="0" borderId="7">
      <alignment horizontal="right" vertical="center"/>
    </xf>
    <xf numFmtId="180" fontId="9" fillId="0" borderId="7">
      <alignment horizontal="right" vertical="center"/>
    </xf>
    <xf numFmtId="0" fontId="9" fillId="0" borderId="0">
      <alignment vertical="top"/>
      <protection locked="0"/>
    </xf>
    <xf numFmtId="0" fontId="16" fillId="0" borderId="0"/>
  </cellStyleXfs>
  <cellXfs count="319">
    <xf numFmtId="0" fontId="0" fillId="0" borderId="0" xfId="0" applyFont="1" applyBorder="1"/>
    <xf numFmtId="0" fontId="0" fillId="0" borderId="0" xfId="0" applyFill="1" applyBorder="1" applyAlignment="1" applyProtection="1">
      <alignment vertical="center"/>
    </xf>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Fill="1" applyAlignment="1" applyProtection="1">
      <alignment horizontal="left" vertical="center"/>
      <protection locked="0"/>
    </xf>
    <xf numFmtId="0" fontId="4" fillId="0" borderId="0" xfId="0" applyFont="1" applyFill="1" applyAlignment="1" applyProtection="1">
      <alignment horizontal="left" vertical="center"/>
    </xf>
    <xf numFmtId="0" fontId="4" fillId="0" borderId="0" xfId="0" applyFont="1" applyFill="1" applyAlignment="1" applyProtection="1"/>
    <xf numFmtId="0" fontId="1" fillId="0" borderId="0" xfId="0" applyFont="1" applyFill="1" applyAlignment="1" applyProtection="1">
      <alignment horizontal="right"/>
      <protection locked="0"/>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4" fillId="0" borderId="5" xfId="0" applyFont="1" applyFill="1" applyBorder="1" applyAlignment="1" applyProtection="1">
      <alignment horizontal="center" vertical="center" wrapText="1"/>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protection locked="0"/>
    </xf>
    <xf numFmtId="0" fontId="4" fillId="0" borderId="6" xfId="0" applyFont="1" applyFill="1" applyBorder="1" applyAlignment="1" applyProtection="1">
      <alignment horizontal="center" vertical="center" wrapText="1"/>
    </xf>
    <xf numFmtId="0" fontId="5" fillId="0" borderId="7" xfId="0" applyFont="1" applyFill="1" applyBorder="1" applyAlignment="1" applyProtection="1">
      <alignment horizontal="center" vertical="center"/>
    </xf>
    <xf numFmtId="0" fontId="5" fillId="0" borderId="7" xfId="0" applyFont="1" applyFill="1" applyBorder="1" applyAlignment="1" applyProtection="1">
      <alignment horizontal="center" vertical="center"/>
      <protection locked="0"/>
    </xf>
    <xf numFmtId="0" fontId="6" fillId="0" borderId="7" xfId="0" applyFont="1" applyFill="1" applyBorder="1" applyAlignment="1" applyProtection="1">
      <alignment horizontal="left" vertical="center" wrapText="1"/>
      <protection locked="0"/>
    </xf>
    <xf numFmtId="0" fontId="6" fillId="0" borderId="7" xfId="0" applyFont="1" applyFill="1" applyBorder="1" applyAlignment="1" applyProtection="1">
      <alignment horizontal="left" vertical="center"/>
      <protection locked="0"/>
    </xf>
    <xf numFmtId="4" fontId="3" fillId="0" borderId="7" xfId="0" applyNumberFormat="1" applyFont="1" applyFill="1" applyBorder="1" applyAlignment="1" applyProtection="1">
      <alignment horizontal="right" vertical="center" wrapText="1"/>
      <protection locked="0"/>
    </xf>
    <xf numFmtId="49" fontId="6" fillId="0" borderId="7" xfId="53" applyFont="1">
      <alignment horizontal="left" vertical="center" wrapText="1"/>
    </xf>
    <xf numFmtId="0" fontId="6" fillId="0" borderId="2"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left" vertical="center" wrapText="1"/>
      <protection locked="0"/>
    </xf>
    <xf numFmtId="0" fontId="6" fillId="0" borderId="4" xfId="0" applyFont="1" applyFill="1" applyBorder="1" applyAlignment="1" applyProtection="1">
      <alignment horizontal="left" vertical="center" wrapText="1"/>
      <protection locked="0"/>
    </xf>
    <xf numFmtId="0" fontId="7" fillId="0" borderId="0" xfId="0" applyFont="1" applyBorder="1" applyAlignment="1">
      <alignment horizontal="center"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5"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8" fontId="6"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8" fillId="0" borderId="0" xfId="0" applyFont="1" applyBorder="1" applyAlignment="1">
      <alignment horizontal="center" vertical="center"/>
    </xf>
    <xf numFmtId="49" fontId="9" fillId="0" borderId="0" xfId="53" applyNumberFormat="1" applyFont="1" applyBorder="1">
      <alignment horizontal="left" vertical="center" wrapText="1"/>
    </xf>
    <xf numFmtId="49" fontId="9" fillId="0" borderId="0" xfId="53" applyNumberFormat="1" applyFont="1" applyBorder="1" applyAlignment="1">
      <alignment horizontal="right" vertical="center" wrapText="1"/>
    </xf>
    <xf numFmtId="49" fontId="10" fillId="0" borderId="0" xfId="53" applyNumberFormat="1" applyFont="1" applyBorder="1" applyAlignment="1">
      <alignment horizontal="center" vertical="center" wrapText="1"/>
    </xf>
    <xf numFmtId="0" fontId="3" fillId="0" borderId="0" xfId="0" applyFont="1" applyFill="1" applyAlignment="1" applyProtection="1">
      <alignment horizontal="left" vertical="center"/>
    </xf>
    <xf numFmtId="0" fontId="1" fillId="0" borderId="0" xfId="0" applyFont="1" applyFill="1" applyAlignment="1" applyProtection="1">
      <alignment vertical="center"/>
    </xf>
    <xf numFmtId="49" fontId="11" fillId="0" borderId="7" xfId="53" applyNumberFormat="1" applyFont="1" applyBorder="1" applyAlignment="1">
      <alignment horizontal="center" vertical="center" wrapText="1"/>
    </xf>
    <xf numFmtId="49" fontId="12" fillId="0" borderId="7" xfId="53" applyNumberFormat="1" applyFont="1" applyBorder="1" applyAlignment="1">
      <alignment horizontal="center" vertical="center" wrapText="1"/>
    </xf>
    <xf numFmtId="49" fontId="11" fillId="0" borderId="7" xfId="53" applyNumberFormat="1" applyFont="1" applyBorder="1">
      <alignment horizontal="left" vertical="center" wrapText="1"/>
    </xf>
    <xf numFmtId="180" fontId="9" fillId="0" borderId="7" xfId="56" applyNumberFormat="1" applyFont="1" applyBorder="1">
      <alignment horizontal="right" vertical="center"/>
    </xf>
    <xf numFmtId="178" fontId="9" fillId="0" borderId="7" xfId="54" applyNumberFormat="1" applyFont="1" applyBorder="1">
      <alignment horizontal="right" vertical="center"/>
    </xf>
    <xf numFmtId="0" fontId="13" fillId="0" borderId="0" xfId="57" applyFont="1" applyFill="1" applyBorder="1" applyAlignment="1" applyProtection="1">
      <alignment vertical="center"/>
    </xf>
    <xf numFmtId="0" fontId="3" fillId="0" borderId="0" xfId="0" applyFont="1" applyBorder="1" applyAlignment="1" applyProtection="1">
      <alignment horizontal="right" vertical="center"/>
      <protection locked="0"/>
    </xf>
    <xf numFmtId="0" fontId="14" fillId="0" borderId="0" xfId="0" applyFont="1" applyBorder="1" applyAlignment="1">
      <alignment horizontal="center" vertical="center"/>
    </xf>
    <xf numFmtId="0" fontId="7" fillId="0" borderId="0" xfId="0" applyFont="1" applyBorder="1" applyAlignment="1" applyProtection="1">
      <alignment horizontal="center" vertical="center"/>
      <protection locked="0"/>
    </xf>
    <xf numFmtId="0" fontId="3" fillId="0" borderId="0" xfId="0" applyFont="1" applyBorder="1" applyAlignment="1" applyProtection="1">
      <alignment horizontal="left"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5" fillId="0" borderId="7" xfId="0" applyFont="1" applyBorder="1" applyAlignment="1">
      <alignment horizontal="left" vertical="center" wrapText="1"/>
    </xf>
    <xf numFmtId="0" fontId="15" fillId="0" borderId="7" xfId="0" applyFont="1" applyBorder="1" applyAlignment="1">
      <alignment vertical="center" wrapText="1"/>
    </xf>
    <xf numFmtId="0" fontId="15" fillId="0" borderId="7" xfId="0" applyFont="1" applyBorder="1" applyAlignment="1">
      <alignment horizontal="center" vertical="center" wrapText="1"/>
    </xf>
    <xf numFmtId="0" fontId="15" fillId="0" borderId="7" xfId="0" applyFont="1" applyBorder="1" applyAlignment="1" applyProtection="1">
      <alignment horizontal="center" vertical="center"/>
      <protection locked="0"/>
    </xf>
    <xf numFmtId="0" fontId="15" fillId="0" borderId="7" xfId="0" applyFont="1" applyBorder="1" applyAlignment="1" applyProtection="1">
      <alignment horizontal="left" vertical="center" wrapText="1"/>
      <protection locked="0"/>
    </xf>
    <xf numFmtId="0" fontId="16" fillId="0" borderId="0" xfId="57" applyFont="1" applyFill="1" applyBorder="1" applyAlignment="1" applyProtection="1">
      <alignment horizontal="center" vertical="center"/>
    </xf>
    <xf numFmtId="0" fontId="9" fillId="0" borderId="0" xfId="57" applyFont="1" applyFill="1" applyBorder="1" applyAlignment="1" applyProtection="1">
      <alignment vertical="top"/>
      <protection locked="0"/>
    </xf>
    <xf numFmtId="0" fontId="9" fillId="0" borderId="0" xfId="57"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14" fillId="0" borderId="0" xfId="0" applyFont="1" applyAlignment="1">
      <alignment horizontal="center" vertical="center" wrapText="1"/>
    </xf>
    <xf numFmtId="0" fontId="14" fillId="0" borderId="0" xfId="0" applyFont="1" applyBorder="1" applyAlignment="1">
      <alignment vertical="center" wrapText="1"/>
    </xf>
    <xf numFmtId="0" fontId="3" fillId="0" borderId="0" xfId="57" applyFont="1" applyFill="1" applyBorder="1" applyAlignment="1" applyProtection="1">
      <alignment horizontal="left" vertical="center" wrapText="1"/>
    </xf>
    <xf numFmtId="0" fontId="4" fillId="0" borderId="0" xfId="57" applyFont="1" applyFill="1" applyBorder="1" applyAlignment="1" applyProtection="1">
      <alignment wrapText="1"/>
    </xf>
    <xf numFmtId="0" fontId="1" fillId="0" borderId="0" xfId="57" applyFont="1" applyFill="1" applyBorder="1" applyAlignment="1" applyProtection="1">
      <alignment horizontal="right" wrapText="1"/>
    </xf>
    <xf numFmtId="0" fontId="3" fillId="0" borderId="0" xfId="57" applyFont="1" applyFill="1" applyBorder="1" applyAlignment="1" applyProtection="1">
      <alignment horizontal="right"/>
      <protection locked="0"/>
    </xf>
    <xf numFmtId="0" fontId="4" fillId="0" borderId="1" xfId="57" applyFont="1" applyFill="1" applyBorder="1" applyAlignment="1" applyProtection="1">
      <alignment horizontal="center" vertical="center"/>
    </xf>
    <xf numFmtId="0" fontId="4" fillId="0" borderId="8" xfId="57" applyFont="1" applyFill="1" applyBorder="1" applyAlignment="1" applyProtection="1">
      <alignment horizontal="center" vertical="center"/>
    </xf>
    <xf numFmtId="0" fontId="4" fillId="0" borderId="9" xfId="57" applyFont="1" applyFill="1" applyBorder="1" applyAlignment="1" applyProtection="1">
      <alignment horizontal="center" vertical="center"/>
    </xf>
    <xf numFmtId="0" fontId="4" fillId="0" borderId="10" xfId="57" applyFont="1" applyFill="1" applyBorder="1" applyAlignment="1" applyProtection="1">
      <alignment horizontal="center" vertical="center"/>
    </xf>
    <xf numFmtId="0" fontId="4" fillId="0" borderId="11" xfId="57" applyFont="1" applyFill="1" applyBorder="1" applyAlignment="1" applyProtection="1">
      <alignment horizontal="center" vertical="center"/>
    </xf>
    <xf numFmtId="0" fontId="4" fillId="0" borderId="6" xfId="57" applyFont="1" applyFill="1" applyBorder="1" applyAlignment="1" applyProtection="1">
      <alignment horizontal="center" vertical="center"/>
    </xf>
    <xf numFmtId="0" fontId="4" fillId="0" borderId="5" xfId="57" applyFont="1" applyFill="1" applyBorder="1" applyAlignment="1" applyProtection="1">
      <alignment horizontal="center" vertical="center"/>
    </xf>
    <xf numFmtId="0" fontId="4" fillId="0" borderId="5" xfId="57" applyFont="1" applyFill="1" applyBorder="1" applyAlignment="1" applyProtection="1">
      <alignment horizontal="center" vertical="center" wrapText="1"/>
    </xf>
    <xf numFmtId="0" fontId="4" fillId="0" borderId="12" xfId="57" applyFont="1" applyFill="1" applyBorder="1" applyAlignment="1" applyProtection="1">
      <alignment horizontal="center" vertical="center" wrapText="1"/>
    </xf>
    <xf numFmtId="0" fontId="4" fillId="0" borderId="13" xfId="57" applyFont="1" applyFill="1" applyBorder="1" applyAlignment="1" applyProtection="1">
      <alignment horizontal="center" vertical="center" wrapText="1"/>
    </xf>
    <xf numFmtId="0" fontId="4" fillId="0" borderId="7" xfId="57" applyFont="1" applyFill="1" applyBorder="1" applyAlignment="1" applyProtection="1">
      <alignment horizontal="center" vertical="center"/>
    </xf>
    <xf numFmtId="0" fontId="13" fillId="0" borderId="2" xfId="57" applyFont="1" applyFill="1" applyBorder="1" applyAlignment="1" applyProtection="1">
      <alignment horizontal="center" vertical="center"/>
    </xf>
    <xf numFmtId="0" fontId="13" fillId="0" borderId="14" xfId="57" applyFont="1" applyFill="1" applyBorder="1" applyAlignment="1" applyProtection="1">
      <alignment horizontal="center" vertical="center"/>
    </xf>
    <xf numFmtId="0" fontId="13" fillId="0" borderId="15" xfId="57" applyFont="1" applyFill="1" applyBorder="1" applyAlignment="1" applyProtection="1">
      <alignment horizontal="center" vertical="center"/>
    </xf>
    <xf numFmtId="0" fontId="3" fillId="0" borderId="7" xfId="57" applyFont="1" applyFill="1" applyBorder="1" applyAlignment="1" applyProtection="1">
      <alignment horizontal="left" vertical="center" wrapText="1"/>
    </xf>
    <xf numFmtId="0" fontId="3" fillId="0" borderId="7" xfId="57" applyFont="1" applyFill="1" applyBorder="1" applyAlignment="1" applyProtection="1">
      <alignment horizontal="right" vertical="center"/>
      <protection locked="0"/>
    </xf>
    <xf numFmtId="0" fontId="9" fillId="0" borderId="2" xfId="57" applyFont="1" applyFill="1" applyBorder="1" applyAlignment="1" applyProtection="1">
      <alignment horizontal="right" vertical="center"/>
      <protection locked="0"/>
    </xf>
    <xf numFmtId="0" fontId="9" fillId="0" borderId="16" xfId="57" applyFont="1" applyFill="1" applyBorder="1" applyAlignment="1" applyProtection="1">
      <alignment horizontal="right" vertical="center"/>
      <protection locked="0"/>
    </xf>
    <xf numFmtId="0" fontId="3" fillId="0" borderId="6" xfId="57" applyFont="1" applyFill="1" applyBorder="1" applyAlignment="1" applyProtection="1">
      <alignment horizontal="right" vertical="center"/>
      <protection locked="0"/>
    </xf>
    <xf numFmtId="0" fontId="3" fillId="0" borderId="7" xfId="57" applyFont="1" applyFill="1" applyBorder="1" applyAlignment="1" applyProtection="1">
      <alignment vertical="center" wrapText="1"/>
    </xf>
    <xf numFmtId="0" fontId="1" fillId="0" borderId="0" xfId="0" applyFont="1" applyBorder="1" applyAlignment="1">
      <alignment wrapText="1"/>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14" fillId="0" borderId="0" xfId="0" applyFont="1" applyBorder="1" applyAlignment="1">
      <alignment horizontal="center" vertical="center" wrapText="1"/>
    </xf>
    <xf numFmtId="0" fontId="7" fillId="0" borderId="0" xfId="0" applyFont="1" applyBorder="1" applyAlignment="1">
      <alignment horizontal="center" vertical="center" wrapText="1"/>
    </xf>
    <xf numFmtId="0" fontId="7" fillId="0" borderId="0" xfId="0" applyFont="1" applyBorder="1" applyAlignment="1" applyProtection="1">
      <alignment horizontal="center" vertical="center" wrapText="1"/>
      <protection locked="0"/>
    </xf>
    <xf numFmtId="0" fontId="3" fillId="0" borderId="0" xfId="0" applyFont="1" applyFill="1" applyAlignment="1" applyProtection="1">
      <alignment horizontal="left" vertical="center" wrapText="1"/>
    </xf>
    <xf numFmtId="0" fontId="4" fillId="0" borderId="0" xfId="0" applyFont="1" applyFill="1" applyAlignment="1" applyProtection="1">
      <alignment wrapText="1"/>
    </xf>
    <xf numFmtId="0" fontId="4" fillId="0" borderId="0" xfId="0" applyFont="1" applyFill="1" applyAlignment="1" applyProtection="1">
      <protection locked="0"/>
    </xf>
    <xf numFmtId="0" fontId="6" fillId="0" borderId="0" xfId="0" applyFont="1" applyFill="1" applyAlignment="1" applyProtection="1">
      <alignment vertical="top" wrapText="1"/>
      <protection locked="0"/>
    </xf>
    <xf numFmtId="0" fontId="5" fillId="0" borderId="0" xfId="0" applyFont="1" applyFill="1" applyAlignment="1" applyProtection="1">
      <alignment wrapText="1"/>
    </xf>
    <xf numFmtId="0" fontId="3" fillId="0" borderId="0" xfId="0" applyFont="1" applyFill="1" applyAlignment="1" applyProtection="1">
      <alignment horizontal="right"/>
      <protection locked="0"/>
    </xf>
    <xf numFmtId="0" fontId="3" fillId="0" borderId="0" xfId="0" applyFont="1" applyFill="1" applyAlignment="1" applyProtection="1">
      <alignment horizontal="right" wrapText="1"/>
      <protection locked="0"/>
    </xf>
    <xf numFmtId="0" fontId="3" fillId="0" borderId="0" xfId="0" applyFont="1" applyFill="1" applyAlignment="1" applyProtection="1">
      <alignment horizontal="right" wrapText="1"/>
    </xf>
    <xf numFmtId="0" fontId="4" fillId="0" borderId="17"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8" xfId="0" applyFont="1" applyBorder="1" applyAlignment="1" applyProtection="1">
      <alignment horizontal="center" vertical="center" wrapText="1"/>
      <protection locked="0"/>
    </xf>
    <xf numFmtId="0" fontId="4" fillId="0" borderId="19" xfId="0" applyFont="1" applyBorder="1" applyAlignment="1">
      <alignment horizontal="center" vertical="center" wrapText="1"/>
    </xf>
    <xf numFmtId="0" fontId="4" fillId="0" borderId="19" xfId="0" applyFont="1" applyBorder="1" applyAlignment="1" applyProtection="1">
      <alignment horizontal="center" vertical="center"/>
      <protection locked="0"/>
    </xf>
    <xf numFmtId="0" fontId="4" fillId="0" borderId="19" xfId="0" applyFont="1" applyBorder="1" applyAlignment="1" applyProtection="1">
      <alignment horizontal="center" vertical="center" wrapText="1"/>
      <protection locked="0"/>
    </xf>
    <xf numFmtId="0" fontId="4" fillId="0" borderId="20" xfId="0" applyFont="1" applyBorder="1" applyAlignment="1">
      <alignment horizontal="center" vertical="center" wrapText="1"/>
    </xf>
    <xf numFmtId="0" fontId="4" fillId="0" borderId="20"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20" xfId="0" applyFont="1" applyBorder="1" applyAlignment="1">
      <alignment horizontal="left" vertical="center" wrapText="1"/>
    </xf>
    <xf numFmtId="4" fontId="3" fillId="0" borderId="20"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16" xfId="0" applyFont="1" applyBorder="1" applyAlignment="1">
      <alignment horizontal="center" vertical="center"/>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0" xfId="0" applyFont="1" applyBorder="1" applyAlignment="1">
      <alignment horizontal="right" vertical="center"/>
    </xf>
    <xf numFmtId="0" fontId="3" fillId="0" borderId="0" xfId="0" applyFont="1" applyFill="1" applyAlignment="1" applyProtection="1">
      <alignment horizontal="right"/>
    </xf>
    <xf numFmtId="0" fontId="4" fillId="0" borderId="17"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protection locked="0"/>
    </xf>
    <xf numFmtId="0" fontId="4" fillId="0" borderId="4" xfId="0" applyFont="1" applyFill="1" applyBorder="1" applyAlignment="1" applyProtection="1">
      <alignment horizontal="center" vertical="center" wrapText="1"/>
    </xf>
    <xf numFmtId="0" fontId="4" fillId="0" borderId="18" xfId="0" applyFont="1" applyFill="1" applyBorder="1" applyAlignment="1" applyProtection="1">
      <alignment horizontal="center" vertical="center" wrapText="1"/>
    </xf>
    <xf numFmtId="0" fontId="17" fillId="0" borderId="18" xfId="0" applyFont="1" applyFill="1" applyBorder="1" applyAlignment="1" applyProtection="1">
      <alignment horizontal="center" vertical="center" wrapText="1"/>
      <protection locked="0"/>
    </xf>
    <xf numFmtId="0" fontId="4" fillId="0" borderId="19" xfId="0" applyFont="1" applyFill="1" applyBorder="1" applyAlignment="1" applyProtection="1">
      <alignment horizontal="center" vertical="center" wrapText="1"/>
    </xf>
    <xf numFmtId="0" fontId="17" fillId="0" borderId="19" xfId="0" applyFont="1" applyFill="1" applyBorder="1" applyAlignment="1" applyProtection="1">
      <alignment horizontal="center" vertical="center"/>
      <protection locked="0"/>
    </xf>
    <xf numFmtId="0" fontId="17" fillId="0" borderId="19" xfId="0" applyFont="1" applyFill="1" applyBorder="1" applyAlignment="1" applyProtection="1">
      <alignment horizontal="center" vertical="center" wrapText="1"/>
      <protection locked="0"/>
    </xf>
    <xf numFmtId="0" fontId="4" fillId="0" borderId="20" xfId="0" applyFont="1" applyFill="1" applyBorder="1" applyAlignment="1" applyProtection="1">
      <alignment horizontal="center" vertical="center" wrapText="1"/>
    </xf>
    <xf numFmtId="0" fontId="4" fillId="0" borderId="20" xfId="0" applyFont="1" applyFill="1" applyBorder="1" applyAlignment="1" applyProtection="1">
      <alignment horizontal="center" vertical="center" wrapText="1"/>
      <protection locked="0"/>
    </xf>
    <xf numFmtId="0" fontId="4" fillId="0" borderId="7" xfId="0" applyFont="1" applyFill="1" applyBorder="1" applyAlignment="1" applyProtection="1">
      <alignment horizontal="center" vertical="center" wrapText="1"/>
      <protection locked="0"/>
    </xf>
    <xf numFmtId="0" fontId="4" fillId="0" borderId="6" xfId="0" applyFont="1" applyFill="1" applyBorder="1" applyAlignment="1" applyProtection="1">
      <alignment horizontal="center" vertical="center"/>
    </xf>
    <xf numFmtId="0" fontId="4" fillId="0" borderId="20" xfId="0" applyFont="1" applyFill="1" applyBorder="1" applyAlignment="1" applyProtection="1">
      <alignment horizontal="center" vertical="center"/>
    </xf>
    <xf numFmtId="0" fontId="4" fillId="0" borderId="20" xfId="0" applyFont="1" applyFill="1" applyBorder="1" applyAlignment="1" applyProtection="1">
      <alignment horizontal="center" vertical="center"/>
      <protection locked="0"/>
    </xf>
    <xf numFmtId="0" fontId="3" fillId="0" borderId="6" xfId="0" applyFont="1" applyFill="1" applyBorder="1" applyAlignment="1" applyProtection="1">
      <alignment horizontal="left" vertical="center" wrapText="1"/>
    </xf>
    <xf numFmtId="0" fontId="3" fillId="0" borderId="20" xfId="0" applyFont="1" applyFill="1" applyBorder="1" applyAlignment="1" applyProtection="1">
      <alignment horizontal="left" vertical="center" wrapText="1"/>
    </xf>
    <xf numFmtId="0" fontId="3" fillId="0" borderId="20" xfId="0" applyFont="1" applyFill="1" applyBorder="1" applyAlignment="1" applyProtection="1">
      <alignment horizontal="right" vertical="center"/>
    </xf>
    <xf numFmtId="4" fontId="3" fillId="0" borderId="20" xfId="0" applyNumberFormat="1" applyFont="1" applyFill="1" applyBorder="1" applyAlignment="1" applyProtection="1">
      <alignment horizontal="right" vertical="center"/>
      <protection locked="0"/>
    </xf>
    <xf numFmtId="4" fontId="3" fillId="0" borderId="7" xfId="0" applyNumberFormat="1" applyFont="1" applyFill="1" applyBorder="1" applyAlignment="1" applyProtection="1">
      <alignment horizontal="right" vertical="center"/>
      <protection locked="0"/>
    </xf>
    <xf numFmtId="0" fontId="3" fillId="0" borderId="16" xfId="0" applyFont="1" applyFill="1" applyBorder="1" applyAlignment="1" applyProtection="1">
      <alignment horizontal="center" vertical="center"/>
    </xf>
    <xf numFmtId="0" fontId="3" fillId="0" borderId="19" xfId="0" applyFont="1" applyFill="1" applyBorder="1" applyAlignment="1" applyProtection="1">
      <alignment horizontal="left" vertical="center"/>
    </xf>
    <xf numFmtId="0" fontId="18" fillId="0" borderId="0" xfId="0" applyFont="1" applyFill="1" applyAlignment="1" applyProtection="1">
      <alignment horizontal="right"/>
      <protection locked="0"/>
    </xf>
    <xf numFmtId="0" fontId="1" fillId="0" borderId="0" xfId="0" applyFont="1" applyFill="1" applyAlignment="1" applyProtection="1">
      <alignment horizontal="right"/>
    </xf>
    <xf numFmtId="0" fontId="4" fillId="0" borderId="1" xfId="0" applyFont="1" applyFill="1" applyBorder="1" applyAlignment="1" applyProtection="1">
      <alignment horizontal="center" vertical="center"/>
      <protection locked="0"/>
    </xf>
    <xf numFmtId="49" fontId="4" fillId="0" borderId="17" xfId="0" applyNumberFormat="1" applyFont="1" applyFill="1" applyBorder="1" applyAlignment="1" applyProtection="1">
      <alignment horizontal="center" vertical="center" wrapText="1"/>
      <protection locked="0"/>
    </xf>
    <xf numFmtId="0" fontId="4" fillId="0" borderId="17" xfId="0"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protection locked="0"/>
    </xf>
    <xf numFmtId="49" fontId="4" fillId="0" borderId="20" xfId="0" applyNumberFormat="1" applyFont="1" applyFill="1" applyBorder="1" applyAlignment="1" applyProtection="1">
      <alignment horizontal="center" vertical="center" wrapText="1"/>
      <protection locked="0"/>
    </xf>
    <xf numFmtId="49" fontId="4" fillId="0" borderId="20" xfId="0" applyNumberFormat="1" applyFont="1" applyFill="1" applyBorder="1" applyAlignment="1" applyProtection="1">
      <alignment horizontal="center" vertical="center"/>
      <protection locked="0"/>
    </xf>
    <xf numFmtId="0" fontId="3" fillId="0" borderId="6" xfId="0" applyFont="1" applyFill="1" applyBorder="1" applyAlignment="1" applyProtection="1">
      <alignment horizontal="left" vertical="center" wrapText="1"/>
      <protection locked="0"/>
    </xf>
    <xf numFmtId="0" fontId="3" fillId="0" borderId="20" xfId="0" applyFont="1" applyFill="1" applyBorder="1" applyAlignment="1" applyProtection="1">
      <alignment horizontal="left" vertical="center" wrapText="1"/>
      <protection locked="0"/>
    </xf>
    <xf numFmtId="4" fontId="3" fillId="0" borderId="20" xfId="0" applyNumberFormat="1" applyFont="1" applyFill="1" applyBorder="1" applyAlignment="1" applyProtection="1">
      <alignment horizontal="right" vertical="center" wrapText="1"/>
      <protection locked="0"/>
    </xf>
    <xf numFmtId="0" fontId="5" fillId="0" borderId="2" xfId="0" applyFont="1" applyFill="1" applyBorder="1" applyAlignment="1" applyProtection="1">
      <alignment horizontal="center" vertical="center"/>
      <protection locked="0"/>
    </xf>
    <xf numFmtId="0" fontId="5" fillId="0" borderId="3" xfId="0" applyFont="1" applyFill="1" applyBorder="1" applyAlignment="1" applyProtection="1">
      <alignment horizontal="center" vertical="center"/>
      <protection locked="0"/>
    </xf>
    <xf numFmtId="0" fontId="5" fillId="0" borderId="4" xfId="0" applyFont="1" applyFill="1" applyBorder="1" applyAlignment="1" applyProtection="1">
      <alignment horizontal="center" vertical="center"/>
      <protection locked="0"/>
    </xf>
    <xf numFmtId="4" fontId="3" fillId="0" borderId="20" xfId="0" applyNumberFormat="1" applyFont="1" applyFill="1" applyBorder="1" applyAlignment="1" applyProtection="1">
      <alignment horizontal="right" vertical="center"/>
    </xf>
    <xf numFmtId="4" fontId="3" fillId="0" borderId="20" xfId="0" applyNumberFormat="1" applyFont="1" applyFill="1" applyBorder="1" applyAlignment="1" applyProtection="1">
      <alignment horizontal="right" vertical="center" wrapText="1"/>
    </xf>
    <xf numFmtId="0" fontId="6" fillId="0" borderId="0" xfId="0" applyFont="1" applyFill="1" applyAlignment="1" applyProtection="1">
      <alignment horizontal="left" vertical="center"/>
      <protection locked="0"/>
    </xf>
    <xf numFmtId="0" fontId="5" fillId="0" borderId="0" xfId="0" applyFont="1" applyFill="1" applyAlignment="1" applyProtection="1">
      <alignment vertical="center"/>
      <protection locked="0"/>
    </xf>
    <xf numFmtId="0" fontId="5" fillId="0" borderId="0" xfId="0" applyFont="1" applyFill="1" applyAlignment="1" applyProtection="1">
      <alignment vertical="center"/>
    </xf>
    <xf numFmtId="0" fontId="4" fillId="0" borderId="7" xfId="0" applyFont="1" applyFill="1" applyBorder="1" applyAlignment="1" applyProtection="1">
      <alignment horizontal="center" vertical="center" wrapText="1"/>
    </xf>
    <xf numFmtId="0" fontId="4" fillId="0" borderId="7" xfId="0" applyFont="1" applyFill="1" applyBorder="1" applyAlignment="1" applyProtection="1">
      <alignment horizontal="center" vertical="center"/>
      <protection locked="0"/>
    </xf>
    <xf numFmtId="3" fontId="4" fillId="0" borderId="7" xfId="0" applyNumberFormat="1" applyFont="1" applyFill="1" applyBorder="1" applyAlignment="1" applyProtection="1">
      <alignment horizontal="center" vertical="center"/>
    </xf>
    <xf numFmtId="0" fontId="3" fillId="0" borderId="7" xfId="0" applyFont="1" applyFill="1" applyBorder="1" applyAlignment="1" applyProtection="1">
      <alignment horizontal="left" vertical="center" wrapText="1"/>
    </xf>
    <xf numFmtId="0" fontId="3" fillId="0" borderId="7" xfId="0" applyFont="1" applyFill="1" applyBorder="1" applyAlignment="1" applyProtection="1">
      <alignment horizontal="left" vertical="center" wrapText="1"/>
      <protection locked="0"/>
    </xf>
    <xf numFmtId="0" fontId="5" fillId="0" borderId="7" xfId="0" applyFont="1" applyFill="1" applyBorder="1" applyAlignment="1" applyProtection="1">
      <alignment horizontal="left" vertical="center" wrapText="1"/>
    </xf>
    <xf numFmtId="0" fontId="5" fillId="0" borderId="7" xfId="0" applyFont="1" applyFill="1" applyBorder="1" applyAlignment="1" applyProtection="1">
      <alignment vertical="center"/>
    </xf>
    <xf numFmtId="0" fontId="6" fillId="0" borderId="7" xfId="0" applyFont="1" applyFill="1" applyBorder="1" applyAlignment="1" applyProtection="1">
      <alignment vertical="top"/>
      <protection locked="0"/>
    </xf>
    <xf numFmtId="0" fontId="1" fillId="0" borderId="0" xfId="0" applyFont="1" applyBorder="1" applyAlignment="1">
      <alignment vertical="top"/>
    </xf>
    <xf numFmtId="0" fontId="5" fillId="0" borderId="0" xfId="0" applyFont="1" applyFill="1" applyAlignment="1" applyProtection="1">
      <alignment vertical="top"/>
    </xf>
    <xf numFmtId="0" fontId="4" fillId="0" borderId="1" xfId="0" applyFont="1" applyFill="1" applyBorder="1" applyAlignment="1" applyProtection="1">
      <alignment horizontal="center" vertical="center"/>
    </xf>
    <xf numFmtId="0" fontId="4" fillId="0" borderId="5" xfId="0" applyFont="1" applyFill="1" applyBorder="1" applyAlignment="1" applyProtection="1">
      <alignment horizontal="center" vertical="center"/>
    </xf>
    <xf numFmtId="0" fontId="4" fillId="0" borderId="13" xfId="0" applyFont="1" applyFill="1" applyBorder="1" applyAlignment="1" applyProtection="1">
      <alignment horizontal="center" vertical="center"/>
    </xf>
    <xf numFmtId="0" fontId="4" fillId="0" borderId="17" xfId="0" applyFont="1" applyFill="1" applyBorder="1" applyAlignment="1" applyProtection="1">
      <alignment horizontal="center" vertical="center"/>
    </xf>
    <xf numFmtId="0" fontId="4" fillId="0" borderId="16" xfId="0" applyFont="1" applyFill="1" applyBorder="1" applyAlignment="1" applyProtection="1">
      <alignment horizontal="center" vertical="center" wrapText="1"/>
      <protection locked="0"/>
    </xf>
    <xf numFmtId="0" fontId="4" fillId="0" borderId="5" xfId="0" applyFont="1" applyFill="1" applyBorder="1" applyAlignment="1" applyProtection="1">
      <alignment horizontal="center" vertical="center"/>
      <protection locked="0"/>
    </xf>
    <xf numFmtId="3" fontId="5" fillId="0" borderId="7" xfId="0" applyNumberFormat="1" applyFont="1" applyFill="1" applyBorder="1" applyAlignment="1" applyProtection="1">
      <alignment horizontal="center" vertical="center"/>
    </xf>
    <xf numFmtId="0" fontId="6" fillId="0" borderId="7" xfId="0" applyFont="1" applyFill="1" applyBorder="1" applyAlignment="1" applyProtection="1">
      <alignment horizontal="center" vertical="center" wrapText="1"/>
      <protection locked="0"/>
    </xf>
    <xf numFmtId="0" fontId="6" fillId="0" borderId="7" xfId="0" applyFont="1" applyFill="1" applyBorder="1" applyAlignment="1" applyProtection="1">
      <alignment horizontal="left" vertical="top" wrapText="1"/>
      <protection locked="0"/>
    </xf>
    <xf numFmtId="0" fontId="3" fillId="0" borderId="7" xfId="0" applyFont="1" applyFill="1" applyBorder="1" applyAlignment="1" applyProtection="1">
      <alignment horizontal="right" vertical="center"/>
      <protection locked="0"/>
    </xf>
    <xf numFmtId="0" fontId="3" fillId="0" borderId="7" xfId="0" applyFont="1" applyFill="1" applyBorder="1" applyAlignment="1" applyProtection="1">
      <alignment horizontal="right" vertical="center" wrapText="1"/>
      <protection locked="0"/>
    </xf>
    <xf numFmtId="0" fontId="5" fillId="0" borderId="2"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left" vertical="center"/>
    </xf>
    <xf numFmtId="0" fontId="6" fillId="0" borderId="4" xfId="0" applyFont="1" applyFill="1" applyBorder="1" applyAlignment="1" applyProtection="1">
      <alignment horizontal="left" vertical="center"/>
    </xf>
    <xf numFmtId="4" fontId="3" fillId="0" borderId="7" xfId="0" applyNumberFormat="1" applyFont="1" applyFill="1" applyBorder="1" applyAlignment="1" applyProtection="1">
      <alignment horizontal="right" vertical="center" wrapText="1"/>
    </xf>
    <xf numFmtId="4" fontId="3" fillId="0" borderId="7" xfId="0" applyNumberFormat="1" applyFont="1" applyFill="1" applyBorder="1" applyAlignment="1" applyProtection="1">
      <alignment horizontal="right" vertical="center"/>
    </xf>
    <xf numFmtId="0" fontId="4" fillId="0" borderId="0" xfId="0" applyFont="1" applyFill="1" applyAlignment="1" applyProtection="1">
      <alignment horizontal="left" vertical="center"/>
      <protection locked="0"/>
    </xf>
    <xf numFmtId="0" fontId="5" fillId="0" borderId="0" xfId="0" applyFont="1" applyFill="1" applyAlignment="1" applyProtection="1">
      <alignment vertical="top"/>
      <protection locked="0"/>
    </xf>
    <xf numFmtId="0" fontId="4" fillId="0" borderId="2" xfId="0" applyFont="1" applyFill="1" applyBorder="1" applyAlignment="1" applyProtection="1">
      <alignment horizontal="center" vertical="center"/>
      <protection locked="0"/>
    </xf>
    <xf numFmtId="0" fontId="4" fillId="0" borderId="4" xfId="0" applyFont="1" applyFill="1" applyBorder="1" applyAlignment="1" applyProtection="1">
      <alignment horizontal="center" vertical="center"/>
      <protection locked="0"/>
    </xf>
    <xf numFmtId="0" fontId="4" fillId="0" borderId="4"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3" fontId="5" fillId="0" borderId="7" xfId="0" applyNumberFormat="1" applyFont="1" applyFill="1" applyBorder="1" applyAlignment="1" applyProtection="1">
      <alignment horizontal="center" vertical="center"/>
      <protection locked="0"/>
    </xf>
    <xf numFmtId="0" fontId="6" fillId="0" borderId="7" xfId="0" applyFont="1" applyFill="1" applyBorder="1" applyAlignment="1" applyProtection="1">
      <alignment horizontal="left" vertical="center"/>
    </xf>
    <xf numFmtId="0" fontId="6" fillId="0" borderId="3" xfId="0" applyFont="1" applyFill="1" applyBorder="1" applyAlignment="1" applyProtection="1">
      <alignment horizontal="left" vertical="center"/>
      <protection locked="0"/>
    </xf>
    <xf numFmtId="0" fontId="6" fillId="0" borderId="4" xfId="0" applyFont="1" applyFill="1" applyBorder="1" applyAlignment="1" applyProtection="1">
      <alignment horizontal="left" vertical="center"/>
      <protection locked="0"/>
    </xf>
    <xf numFmtId="0" fontId="1" fillId="0" borderId="0" xfId="0" applyFont="1" applyBorder="1" applyAlignment="1">
      <alignment horizontal="center" wrapText="1"/>
    </xf>
    <xf numFmtId="0" fontId="1" fillId="0" borderId="0" xfId="0" applyFont="1" applyBorder="1" applyAlignment="1">
      <alignment horizontal="right" wrapText="1"/>
    </xf>
    <xf numFmtId="0" fontId="19" fillId="0" borderId="0" xfId="0" applyFont="1" applyBorder="1" applyAlignment="1">
      <alignment horizontal="center" vertical="center" wrapText="1"/>
    </xf>
    <xf numFmtId="0" fontId="5" fillId="0" borderId="0" xfId="0" applyFont="1" applyFill="1" applyAlignment="1" applyProtection="1">
      <alignment horizontal="center" wrapText="1"/>
    </xf>
    <xf numFmtId="0" fontId="5" fillId="0" borderId="0" xfId="0" applyFont="1" applyFill="1" applyAlignment="1" applyProtection="1"/>
    <xf numFmtId="0" fontId="6" fillId="0" borderId="0" xfId="0" applyFont="1" applyFill="1" applyAlignment="1" applyProtection="1">
      <alignment horizontal="right" wrapText="1"/>
    </xf>
    <xf numFmtId="0" fontId="17" fillId="0" borderId="1" xfId="0" applyFont="1" applyFill="1" applyBorder="1" applyAlignment="1" applyProtection="1">
      <alignment horizontal="center" vertical="center" wrapText="1"/>
    </xf>
    <xf numFmtId="0" fontId="17" fillId="0" borderId="1" xfId="0" applyFont="1" applyFill="1" applyBorder="1" applyAlignment="1" applyProtection="1">
      <alignment horizontal="center" vertical="center"/>
    </xf>
    <xf numFmtId="0" fontId="17" fillId="0" borderId="2" xfId="0" applyFont="1" applyFill="1" applyBorder="1" applyAlignment="1" applyProtection="1">
      <alignment horizontal="center" vertical="center"/>
    </xf>
    <xf numFmtId="0" fontId="17" fillId="0" borderId="3" xfId="0" applyFont="1" applyFill="1" applyBorder="1" applyAlignment="1" applyProtection="1">
      <alignment horizontal="center" vertical="center"/>
    </xf>
    <xf numFmtId="0" fontId="17" fillId="0" borderId="4" xfId="0" applyFont="1" applyFill="1" applyBorder="1" applyAlignment="1" applyProtection="1">
      <alignment horizontal="center" vertical="center"/>
    </xf>
    <xf numFmtId="0" fontId="17" fillId="0" borderId="6" xfId="0" applyFont="1" applyFill="1" applyBorder="1" applyAlignment="1" applyProtection="1">
      <alignment horizontal="center" vertical="center" wrapText="1"/>
    </xf>
    <xf numFmtId="0" fontId="17" fillId="0" borderId="6" xfId="0" applyFont="1" applyFill="1" applyBorder="1" applyAlignment="1" applyProtection="1">
      <alignment horizontal="center" vertical="center"/>
    </xf>
    <xf numFmtId="0" fontId="17" fillId="0" borderId="7" xfId="0" applyFont="1" applyFill="1" applyBorder="1" applyAlignment="1" applyProtection="1">
      <alignment horizontal="center" vertical="center"/>
    </xf>
    <xf numFmtId="0" fontId="20" fillId="0" borderId="7" xfId="0" applyFont="1" applyFill="1" applyBorder="1" applyAlignment="1" applyProtection="1">
      <alignment horizontal="center" vertical="center" wrapText="1"/>
    </xf>
    <xf numFmtId="0" fontId="20" fillId="0" borderId="2" xfId="0" applyFont="1" applyFill="1" applyBorder="1" applyAlignment="1" applyProtection="1">
      <alignment horizontal="center" vertical="center" wrapText="1"/>
    </xf>
    <xf numFmtId="4" fontId="6" fillId="0" borderId="7" xfId="0" applyNumberFormat="1" applyFont="1" applyFill="1" applyBorder="1" applyAlignment="1" applyProtection="1">
      <alignment horizontal="right" vertical="center"/>
    </xf>
    <xf numFmtId="4" fontId="6" fillId="0" borderId="2" xfId="0" applyNumberFormat="1" applyFont="1" applyFill="1" applyBorder="1" applyAlignment="1" applyProtection="1">
      <alignment horizontal="right" vertical="center"/>
    </xf>
    <xf numFmtId="49" fontId="5" fillId="0" borderId="0" xfId="0" applyNumberFormat="1" applyFont="1" applyFill="1" applyAlignment="1" applyProtection="1"/>
    <xf numFmtId="49" fontId="4" fillId="0" borderId="2"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49" fontId="4" fillId="0" borderId="7" xfId="0" applyNumberFormat="1" applyFont="1" applyFill="1" applyBorder="1" applyAlignment="1" applyProtection="1">
      <alignment horizontal="center" vertical="center"/>
    </xf>
    <xf numFmtId="0" fontId="4" fillId="0" borderId="7" xfId="0" applyFont="1" applyFill="1" applyBorder="1" applyAlignment="1" applyProtection="1">
      <alignment horizontal="center" vertical="center"/>
    </xf>
    <xf numFmtId="49" fontId="4" fillId="0" borderId="7" xfId="0" applyNumberFormat="1" applyFont="1" applyFill="1" applyBorder="1" applyAlignment="1" applyProtection="1">
      <alignment horizontal="center" vertical="center"/>
      <protection locked="0"/>
    </xf>
    <xf numFmtId="4" fontId="6" fillId="0" borderId="7" xfId="0" applyNumberFormat="1" applyFont="1" applyFill="1" applyBorder="1" applyAlignment="1" applyProtection="1">
      <alignment horizontal="right" vertical="center" wrapText="1"/>
    </xf>
    <xf numFmtId="0" fontId="3" fillId="0" borderId="7" xfId="0" applyFont="1" applyFill="1" applyBorder="1" applyAlignment="1" applyProtection="1">
      <alignment horizontal="left" vertical="center" wrapText="1" indent="1"/>
    </xf>
    <xf numFmtId="0" fontId="3" fillId="0" borderId="7" xfId="0" applyFont="1" applyFill="1" applyBorder="1" applyAlignment="1" applyProtection="1">
      <alignment horizontal="left" vertical="center" wrapText="1" indent="2"/>
    </xf>
    <xf numFmtId="0" fontId="5" fillId="0" borderId="2" xfId="0" applyFont="1" applyFill="1" applyBorder="1" applyAlignment="1" applyProtection="1">
      <alignment horizontal="center" vertical="center"/>
    </xf>
    <xf numFmtId="0" fontId="5" fillId="0" borderId="4" xfId="0" applyFont="1" applyFill="1" applyBorder="1" applyAlignment="1" applyProtection="1">
      <alignment horizontal="center" vertical="center"/>
    </xf>
    <xf numFmtId="4" fontId="6" fillId="0" borderId="7" xfId="0" applyNumberFormat="1" applyFont="1" applyFill="1" applyBorder="1" applyAlignment="1" applyProtection="1">
      <alignment horizontal="right" vertical="center" wrapText="1"/>
      <protection locked="0"/>
    </xf>
    <xf numFmtId="0" fontId="21" fillId="0" borderId="0" xfId="0" applyFont="1" applyBorder="1" applyAlignment="1">
      <alignment horizontal="center" vertical="center"/>
    </xf>
    <xf numFmtId="0" fontId="22" fillId="0" borderId="0" xfId="0" applyFont="1" applyFill="1" applyAlignment="1" applyProtection="1">
      <alignment horizontal="center" vertical="center"/>
    </xf>
    <xf numFmtId="0" fontId="23" fillId="0" borderId="0" xfId="0" applyFont="1" applyBorder="1" applyAlignment="1">
      <alignment horizontal="center" vertical="center"/>
    </xf>
    <xf numFmtId="0" fontId="3" fillId="0" borderId="0" xfId="0" applyFont="1" applyBorder="1" applyAlignment="1">
      <alignment horizontal="right"/>
    </xf>
    <xf numFmtId="0" fontId="4" fillId="0" borderId="1" xfId="0" applyFont="1" applyBorder="1" applyAlignment="1" applyProtection="1">
      <alignment horizontal="center" vertical="center"/>
      <protection locked="0"/>
    </xf>
    <xf numFmtId="0" fontId="3" fillId="0" borderId="7" xfId="0" applyFont="1" applyFill="1" applyBorder="1" applyAlignment="1" applyProtection="1">
      <alignment vertical="center"/>
    </xf>
    <xf numFmtId="4" fontId="3" fillId="0" borderId="7" xfId="0" applyNumberFormat="1" applyFont="1" applyFill="1" applyBorder="1" applyAlignment="1" applyProtection="1">
      <alignment vertical="center"/>
    </xf>
    <xf numFmtId="0" fontId="3" fillId="0" borderId="7" xfId="0" applyFont="1" applyFill="1" applyBorder="1" applyAlignment="1" applyProtection="1">
      <alignment horizontal="left" vertical="center"/>
      <protection locked="0"/>
    </xf>
    <xf numFmtId="0" fontId="3" fillId="0" borderId="7" xfId="0" applyFont="1" applyFill="1" applyBorder="1" applyAlignment="1" applyProtection="1">
      <alignment vertical="center"/>
      <protection locked="0"/>
    </xf>
    <xf numFmtId="4" fontId="3" fillId="0" borderId="7" xfId="0" applyNumberFormat="1" applyFont="1" applyFill="1" applyBorder="1" applyAlignment="1" applyProtection="1">
      <alignment vertical="center"/>
      <protection locked="0"/>
    </xf>
    <xf numFmtId="0" fontId="3" fillId="0" borderId="7" xfId="0" applyFont="1" applyFill="1" applyBorder="1" applyAlignment="1" applyProtection="1">
      <alignment horizontal="left" vertical="center"/>
    </xf>
    <xf numFmtId="0" fontId="24" fillId="0" borderId="7" xfId="0" applyFont="1" applyFill="1" applyBorder="1" applyAlignment="1" applyProtection="1">
      <alignment vertical="center"/>
    </xf>
    <xf numFmtId="0" fontId="24" fillId="0" borderId="7" xfId="0" applyFont="1" applyFill="1" applyBorder="1" applyAlignment="1" applyProtection="1">
      <alignment horizontal="center" vertical="center"/>
    </xf>
    <xf numFmtId="0" fontId="24" fillId="0" borderId="7" xfId="0" applyFont="1" applyFill="1" applyBorder="1" applyAlignment="1" applyProtection="1">
      <alignment horizontal="center" vertical="center"/>
      <protection locked="0"/>
    </xf>
    <xf numFmtId="4" fontId="24" fillId="0" borderId="7" xfId="0" applyNumberFormat="1" applyFont="1" applyFill="1" applyBorder="1" applyAlignment="1" applyProtection="1">
      <alignment vertical="center"/>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xf>
    <xf numFmtId="0" fontId="4" fillId="0" borderId="7" xfId="0" applyFont="1" applyBorder="1" applyAlignment="1">
      <alignment horizontal="center" vertical="center"/>
    </xf>
    <xf numFmtId="0" fontId="1" fillId="0" borderId="1" xfId="0" applyFont="1" applyBorder="1" applyAlignment="1">
      <alignment horizontal="center" vertical="center" wrapText="1"/>
    </xf>
    <xf numFmtId="0" fontId="5" fillId="0" borderId="4" xfId="0" applyFont="1" applyFill="1" applyBorder="1" applyAlignment="1" applyProtection="1">
      <alignment horizontal="center" vertical="center" wrapText="1"/>
    </xf>
    <xf numFmtId="0" fontId="1" fillId="0" borderId="0" xfId="0" applyFont="1" applyBorder="1" applyProtection="1">
      <protection locked="0"/>
    </xf>
    <xf numFmtId="0" fontId="14" fillId="0" borderId="0" xfId="0" applyFont="1" applyBorder="1" applyAlignment="1" applyProtection="1">
      <alignment horizontal="center" vertical="center"/>
      <protection locked="0"/>
    </xf>
    <xf numFmtId="0" fontId="3" fillId="0" borderId="0" xfId="0" applyFont="1" applyBorder="1" applyAlignment="1">
      <alignment horizontal="left" vertical="center"/>
    </xf>
    <xf numFmtId="0" fontId="4" fillId="0" borderId="0" xfId="0" applyFont="1" applyBorder="1" applyProtection="1">
      <protection locked="0"/>
    </xf>
    <xf numFmtId="0" fontId="1" fillId="0" borderId="1" xfId="0" applyFont="1" applyBorder="1" applyAlignment="1" applyProtection="1">
      <alignment horizontal="center" vertical="center" wrapText="1"/>
      <protection locked="0"/>
    </xf>
    <xf numFmtId="0" fontId="1" fillId="0" borderId="17"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19" xfId="0" applyFont="1" applyBorder="1" applyAlignment="1" applyProtection="1">
      <alignment horizontal="center" vertical="center"/>
      <protection locked="0"/>
    </xf>
    <xf numFmtId="0" fontId="1" fillId="0" borderId="20" xfId="0" applyFont="1" applyBorder="1" applyAlignment="1">
      <alignment horizontal="center" vertical="center" wrapText="1"/>
    </xf>
    <xf numFmtId="0" fontId="5"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20" xfId="0" applyFont="1" applyBorder="1" applyAlignment="1">
      <alignment horizontal="center" vertical="center"/>
    </xf>
    <xf numFmtId="0" fontId="1" fillId="0" borderId="20" xfId="0" applyFont="1" applyBorder="1" applyAlignment="1" applyProtection="1">
      <alignment horizontal="center" vertical="center" wrapText="1"/>
      <protection locked="0"/>
    </xf>
    <xf numFmtId="0" fontId="1" fillId="0" borderId="2" xfId="0" applyFont="1" applyBorder="1" applyAlignment="1">
      <alignment horizontal="center" vertical="center"/>
    </xf>
    <xf numFmtId="0" fontId="1" fillId="0" borderId="2" xfId="0" applyFont="1" applyBorder="1" applyAlignment="1" applyProtection="1">
      <alignment horizontal="center" vertical="center"/>
      <protection locked="0"/>
    </xf>
    <xf numFmtId="0" fontId="3" fillId="0" borderId="6" xfId="0" applyFont="1" applyFill="1" applyBorder="1" applyAlignment="1" applyProtection="1">
      <alignment vertical="center" wrapText="1"/>
    </xf>
    <xf numFmtId="0" fontId="3" fillId="0" borderId="20" xfId="0" applyFont="1" applyFill="1" applyBorder="1" applyAlignment="1" applyProtection="1">
      <alignment vertical="center" wrapText="1"/>
    </xf>
    <xf numFmtId="4" fontId="3" fillId="0" borderId="20" xfId="0" applyNumberFormat="1" applyFont="1" applyFill="1" applyBorder="1" applyAlignment="1" applyProtection="1">
      <alignment vertical="center"/>
    </xf>
    <xf numFmtId="4" fontId="3" fillId="0" borderId="20" xfId="0" applyNumberFormat="1" applyFont="1" applyFill="1" applyBorder="1" applyAlignment="1" applyProtection="1">
      <alignment vertical="center"/>
      <protection locked="0"/>
    </xf>
    <xf numFmtId="0" fontId="3" fillId="0" borderId="20" xfId="0" applyFont="1" applyFill="1" applyBorder="1" applyAlignment="1" applyProtection="1">
      <alignment vertical="center"/>
      <protection locked="0"/>
    </xf>
    <xf numFmtId="0" fontId="3" fillId="0" borderId="6" xfId="0" applyFont="1" applyFill="1" applyBorder="1" applyAlignment="1" applyProtection="1">
      <alignment horizontal="center" vertical="center"/>
    </xf>
    <xf numFmtId="0" fontId="3" fillId="0" borderId="20" xfId="0" applyFont="1" applyFill="1" applyBorder="1" applyAlignment="1" applyProtection="1">
      <alignment vertical="center"/>
    </xf>
    <xf numFmtId="0" fontId="7" fillId="0" borderId="0" xfId="0" applyFont="1" applyBorder="1" applyAlignment="1">
      <alignment horizontal="center" vertical="top"/>
    </xf>
    <xf numFmtId="0" fontId="3" fillId="0" borderId="6" xfId="0" applyFont="1" applyFill="1" applyBorder="1" applyAlignment="1" applyProtection="1">
      <alignment horizontal="left" vertical="center"/>
    </xf>
    <xf numFmtId="4" fontId="3" fillId="0" borderId="16" xfId="0" applyNumberFormat="1" applyFont="1" applyFill="1" applyBorder="1" applyAlignment="1" applyProtection="1">
      <alignment horizontal="right" vertical="center"/>
      <protection locked="0"/>
    </xf>
    <xf numFmtId="0" fontId="3" fillId="0" borderId="6" xfId="0" applyFont="1" applyFill="1" applyBorder="1" applyAlignment="1" applyProtection="1">
      <alignment horizontal="left" vertical="center"/>
      <protection locked="0"/>
    </xf>
    <xf numFmtId="0" fontId="3" fillId="0" borderId="16" xfId="0" applyFont="1" applyFill="1" applyBorder="1" applyAlignment="1" applyProtection="1">
      <alignment horizontal="right" vertical="center"/>
      <protection locked="0"/>
    </xf>
    <xf numFmtId="0" fontId="5" fillId="0" borderId="7" xfId="0" applyFont="1" applyFill="1" applyBorder="1" applyAlignment="1" applyProtection="1"/>
    <xf numFmtId="0" fontId="24" fillId="0" borderId="6" xfId="0" applyFont="1" applyFill="1" applyBorder="1" applyAlignment="1" applyProtection="1">
      <alignment horizontal="center" vertical="center"/>
    </xf>
    <xf numFmtId="0" fontId="24" fillId="0" borderId="16" xfId="0" applyFont="1" applyFill="1" applyBorder="1" applyAlignment="1" applyProtection="1">
      <alignment horizontal="right" vertical="center"/>
    </xf>
    <xf numFmtId="0" fontId="24" fillId="0" borderId="6" xfId="0" applyFont="1" applyBorder="1" applyAlignment="1">
      <alignment horizontal="center" vertical="center"/>
    </xf>
    <xf numFmtId="4" fontId="24" fillId="0" borderId="7" xfId="0" applyNumberFormat="1" applyFont="1" applyBorder="1" applyAlignment="1">
      <alignment horizontal="right" vertical="center"/>
    </xf>
    <xf numFmtId="0" fontId="23" fillId="0" borderId="7" xfId="0" applyFont="1" applyBorder="1" applyAlignment="1">
      <alignment horizontal="center" vertical="center"/>
    </xf>
    <xf numFmtId="0" fontId="24" fillId="0" borderId="6" xfId="0" applyFont="1" applyBorder="1" applyAlignment="1">
      <alignment horizontal="left" vertical="center"/>
    </xf>
    <xf numFmtId="0" fontId="24" fillId="0" borderId="7" xfId="0" applyFont="1" applyBorder="1" applyAlignment="1">
      <alignment horizontal="left" vertical="center"/>
    </xf>
    <xf numFmtId="178" fontId="24" fillId="0" borderId="7" xfId="0" applyNumberFormat="1" applyFont="1" applyBorder="1" applyAlignment="1">
      <alignment horizontal="right" vertical="center"/>
    </xf>
    <xf numFmtId="0" fontId="6" fillId="0" borderId="6" xfId="0" applyFont="1" applyBorder="1" applyAlignment="1">
      <alignment horizontal="left" vertical="center"/>
    </xf>
    <xf numFmtId="4" fontId="3" fillId="0" borderId="7" xfId="0" applyNumberFormat="1" applyFont="1" applyBorder="1" applyAlignment="1">
      <alignment horizontal="right" vertical="center"/>
    </xf>
    <xf numFmtId="0" fontId="6" fillId="0" borderId="7" xfId="0" applyFont="1" applyBorder="1" applyAlignment="1">
      <alignment horizontal="left" vertical="center"/>
    </xf>
    <xf numFmtId="0" fontId="24" fillId="0" borderId="6" xfId="0" applyFont="1" applyBorder="1" applyAlignment="1" applyProtection="1">
      <alignment horizontal="center" vertical="center"/>
      <protection locked="0"/>
    </xf>
    <xf numFmtId="0" fontId="24" fillId="0" borderId="7" xfId="0" applyFont="1" applyBorder="1" applyAlignment="1">
      <alignment horizontal="center" vertical="center"/>
    </xf>
    <xf numFmtId="4" fontId="24" fillId="0" borderId="7" xfId="0" applyNumberFormat="1" applyFont="1" applyBorder="1" applyAlignment="1" applyProtection="1">
      <alignment horizontal="right" vertical="center"/>
      <protection locked="0"/>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 name="常规 5"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8"/>
  <sheetViews>
    <sheetView showZeros="0" tabSelected="1" workbookViewId="0">
      <pane ySplit="1" topLeftCell="A24" activePane="bottomLeft" state="frozen"/>
      <selection/>
      <selection pane="bottomLeft" activeCell="A29" sqref="A29"/>
    </sheetView>
  </sheetViews>
  <sheetFormatPr defaultColWidth="8" defaultRowHeight="14.25" customHeight="1" outlineLevelCol="3"/>
  <cols>
    <col min="1" max="1" width="39.5740740740741" customWidth="1"/>
    <col min="2" max="2" width="46.3148148148148" customWidth="1"/>
    <col min="3" max="3" width="40.4259259259259" customWidth="1"/>
    <col min="4" max="4" width="50.1759259259259" customWidth="1"/>
  </cols>
  <sheetData>
    <row r="1" customHeight="1" spans="1:4">
      <c r="A1" s="2"/>
      <c r="B1" s="2"/>
      <c r="C1" s="2"/>
      <c r="D1" s="2"/>
    </row>
    <row r="2" ht="12" customHeight="1" spans="1:4">
      <c r="D2" s="252" t="s">
        <v>0</v>
      </c>
    </row>
    <row r="3" ht="36" customHeight="1" spans="1:4">
      <c r="A3" s="64" t="s">
        <v>1</v>
      </c>
      <c r="B3" s="299"/>
      <c r="C3" s="299"/>
      <c r="D3" s="299"/>
    </row>
    <row r="4" ht="21" customHeight="1" spans="1:4">
      <c r="A4" s="273" t="s">
        <v>2</v>
      </c>
      <c r="B4" s="251"/>
      <c r="C4" s="251"/>
      <c r="D4" s="139" t="s">
        <v>3</v>
      </c>
    </row>
    <row r="5" ht="19.5" customHeight="1" spans="1:4">
      <c r="A5" s="34" t="s">
        <v>4</v>
      </c>
      <c r="B5" s="36"/>
      <c r="C5" s="34" t="s">
        <v>5</v>
      </c>
      <c r="D5" s="36"/>
    </row>
    <row r="6" ht="19.5" customHeight="1" spans="1:4">
      <c r="A6" s="33" t="s">
        <v>6</v>
      </c>
      <c r="B6" s="33" t="s">
        <v>7</v>
      </c>
      <c r="C6" s="33" t="s">
        <v>8</v>
      </c>
      <c r="D6" s="33" t="s">
        <v>7</v>
      </c>
    </row>
    <row r="7" ht="19.5" customHeight="1" spans="1:4">
      <c r="A7" s="42"/>
      <c r="B7" s="42"/>
      <c r="C7" s="42"/>
      <c r="D7" s="42"/>
    </row>
    <row r="8" s="1" customFormat="1" ht="22.5" customHeight="1" spans="1:4">
      <c r="A8" s="259" t="s">
        <v>9</v>
      </c>
      <c r="B8" s="208">
        <v>16995084.2</v>
      </c>
      <c r="C8" s="259" t="s">
        <v>10</v>
      </c>
      <c r="D8" s="208"/>
    </row>
    <row r="9" s="1" customFormat="1" ht="22.5" customHeight="1" spans="1:4">
      <c r="A9" s="259" t="s">
        <v>11</v>
      </c>
      <c r="B9" s="208"/>
      <c r="C9" s="259" t="s">
        <v>12</v>
      </c>
      <c r="D9" s="208"/>
    </row>
    <row r="10" s="1" customFormat="1" ht="22.5" customHeight="1" spans="1:4">
      <c r="A10" s="259" t="s">
        <v>13</v>
      </c>
      <c r="B10" s="208"/>
      <c r="C10" s="259" t="s">
        <v>14</v>
      </c>
      <c r="D10" s="208"/>
    </row>
    <row r="11" s="1" customFormat="1" ht="22.5" customHeight="1" spans="1:4">
      <c r="A11" s="259" t="s">
        <v>15</v>
      </c>
      <c r="B11" s="161"/>
      <c r="C11" s="259" t="s">
        <v>16</v>
      </c>
      <c r="D11" s="208"/>
    </row>
    <row r="12" s="1" customFormat="1" ht="22.5" customHeight="1" spans="1:4">
      <c r="A12" s="259" t="s">
        <v>17</v>
      </c>
      <c r="B12" s="208"/>
      <c r="C12" s="256" t="s">
        <v>18</v>
      </c>
      <c r="D12" s="161"/>
    </row>
    <row r="13" s="1" customFormat="1" ht="22.5" customHeight="1" spans="1:4">
      <c r="A13" s="259" t="s">
        <v>19</v>
      </c>
      <c r="B13" s="161"/>
      <c r="C13" s="256" t="s">
        <v>20</v>
      </c>
      <c r="D13" s="161"/>
    </row>
    <row r="14" s="1" customFormat="1" ht="22.5" customHeight="1" spans="1:4">
      <c r="A14" s="259" t="s">
        <v>21</v>
      </c>
      <c r="B14" s="161"/>
      <c r="C14" s="256" t="s">
        <v>22</v>
      </c>
      <c r="D14" s="161"/>
    </row>
    <row r="15" s="1" customFormat="1" ht="22.5" customHeight="1" spans="1:4">
      <c r="A15" s="259" t="s">
        <v>23</v>
      </c>
      <c r="B15" s="161"/>
      <c r="C15" s="256" t="s">
        <v>24</v>
      </c>
      <c r="D15" s="161">
        <v>8204096.25</v>
      </c>
    </row>
    <row r="16" s="1" customFormat="1" ht="22.5" customHeight="1" spans="1:4">
      <c r="A16" s="300" t="s">
        <v>25</v>
      </c>
      <c r="B16" s="161"/>
      <c r="C16" s="256" t="s">
        <v>26</v>
      </c>
      <c r="D16" s="161">
        <v>8500139.87</v>
      </c>
    </row>
    <row r="17" s="1" customFormat="1" ht="22.5" customHeight="1" spans="1:4">
      <c r="A17" s="300" t="s">
        <v>27</v>
      </c>
      <c r="B17" s="301"/>
      <c r="C17" s="256" t="s">
        <v>28</v>
      </c>
      <c r="D17" s="161"/>
    </row>
    <row r="18" s="1" customFormat="1" ht="22.5" customHeight="1" spans="1:4">
      <c r="A18" s="302"/>
      <c r="B18" s="303"/>
      <c r="C18" s="256" t="s">
        <v>29</v>
      </c>
      <c r="D18" s="161"/>
    </row>
    <row r="19" s="1" customFormat="1" ht="22.5" customHeight="1" spans="1:4">
      <c r="A19" s="304"/>
      <c r="B19" s="304"/>
      <c r="C19" s="256" t="s">
        <v>30</v>
      </c>
      <c r="D19" s="161"/>
    </row>
    <row r="20" s="1" customFormat="1" ht="22.5" customHeight="1" spans="1:4">
      <c r="A20" s="304"/>
      <c r="B20" s="304"/>
      <c r="C20" s="256" t="s">
        <v>31</v>
      </c>
      <c r="D20" s="161"/>
    </row>
    <row r="21" s="1" customFormat="1" ht="22.5" customHeight="1" spans="1:4">
      <c r="A21" s="304"/>
      <c r="B21" s="304"/>
      <c r="C21" s="256" t="s">
        <v>32</v>
      </c>
      <c r="D21" s="161"/>
    </row>
    <row r="22" s="1" customFormat="1" ht="22.5" customHeight="1" spans="1:4">
      <c r="A22" s="304"/>
      <c r="B22" s="304"/>
      <c r="C22" s="256" t="s">
        <v>33</v>
      </c>
      <c r="D22" s="161"/>
    </row>
    <row r="23" s="1" customFormat="1" ht="22.5" customHeight="1" spans="1:4">
      <c r="A23" s="304"/>
      <c r="B23" s="304"/>
      <c r="C23" s="256" t="s">
        <v>34</v>
      </c>
      <c r="D23" s="161"/>
    </row>
    <row r="24" s="1" customFormat="1" ht="22.5" customHeight="1" spans="1:4">
      <c r="A24" s="304"/>
      <c r="B24" s="304"/>
      <c r="C24" s="256" t="s">
        <v>35</v>
      </c>
      <c r="D24" s="161"/>
    </row>
    <row r="25" s="1" customFormat="1" ht="22.5" customHeight="1" spans="1:4">
      <c r="A25" s="304"/>
      <c r="B25" s="304"/>
      <c r="C25" s="256" t="s">
        <v>36</v>
      </c>
      <c r="D25" s="161"/>
    </row>
    <row r="26" s="1" customFormat="1" ht="22.5" customHeight="1" spans="1:4">
      <c r="A26" s="304"/>
      <c r="B26" s="304"/>
      <c r="C26" s="256" t="s">
        <v>37</v>
      </c>
      <c r="D26" s="161">
        <v>290848.08</v>
      </c>
    </row>
    <row r="27" s="1" customFormat="1" ht="22.5" customHeight="1" spans="1:4">
      <c r="A27" s="304"/>
      <c r="B27" s="304"/>
      <c r="C27" s="256" t="s">
        <v>38</v>
      </c>
      <c r="D27" s="161"/>
    </row>
    <row r="28" s="1" customFormat="1" ht="22.5" customHeight="1" spans="1:4">
      <c r="A28" s="304"/>
      <c r="B28" s="304"/>
      <c r="C28" s="256" t="s">
        <v>39</v>
      </c>
      <c r="D28" s="161"/>
    </row>
    <row r="29" s="1" customFormat="1" ht="22.5" customHeight="1" spans="1:4">
      <c r="A29" s="304"/>
      <c r="B29" s="304"/>
      <c r="C29" s="256" t="s">
        <v>40</v>
      </c>
      <c r="D29" s="161"/>
    </row>
    <row r="30" s="1" customFormat="1" ht="22.5" customHeight="1" spans="1:4">
      <c r="A30" s="304"/>
      <c r="B30" s="304"/>
      <c r="C30" s="256" t="s">
        <v>41</v>
      </c>
      <c r="D30" s="161"/>
    </row>
    <row r="31" s="1" customFormat="1" ht="22.5" customHeight="1" spans="1:4">
      <c r="A31" s="305"/>
      <c r="B31" s="306"/>
      <c r="C31" s="256" t="s">
        <v>42</v>
      </c>
      <c r="D31" s="161"/>
    </row>
    <row r="32" s="1" customFormat="1" ht="22.5" customHeight="1" spans="1:4">
      <c r="A32" s="305"/>
      <c r="B32" s="306"/>
      <c r="C32" s="256" t="s">
        <v>43</v>
      </c>
      <c r="D32" s="161"/>
    </row>
    <row r="33" s="1" customFormat="1" ht="22.5" customHeight="1" spans="1:4">
      <c r="A33" s="305"/>
      <c r="B33" s="306"/>
      <c r="C33" s="256" t="s">
        <v>44</v>
      </c>
      <c r="D33" s="161"/>
    </row>
    <row r="34" ht="25.4" customHeight="1" spans="1:4">
      <c r="A34" s="307" t="s">
        <v>45</v>
      </c>
      <c r="B34" s="308">
        <v>16995084.2</v>
      </c>
      <c r="C34" s="309" t="s">
        <v>46</v>
      </c>
      <c r="D34" s="308">
        <v>16995084.2</v>
      </c>
    </row>
    <row r="35" ht="25.4" customHeight="1" spans="1:4">
      <c r="A35" s="310" t="s">
        <v>47</v>
      </c>
      <c r="B35" s="308"/>
      <c r="C35" s="311" t="s">
        <v>48</v>
      </c>
      <c r="D35" s="312"/>
    </row>
    <row r="36" ht="25.4" customHeight="1" spans="1:4">
      <c r="A36" s="313" t="s">
        <v>49</v>
      </c>
      <c r="B36" s="314"/>
      <c r="C36" s="315" t="s">
        <v>49</v>
      </c>
      <c r="D36" s="135"/>
    </row>
    <row r="37" ht="25.4" customHeight="1" spans="1:4">
      <c r="A37" s="313" t="s">
        <v>50</v>
      </c>
      <c r="B37" s="314"/>
      <c r="C37" s="315" t="s">
        <v>51</v>
      </c>
      <c r="D37" s="135"/>
    </row>
    <row r="38" ht="25.4" customHeight="1" spans="1:4">
      <c r="A38" s="316" t="s">
        <v>52</v>
      </c>
      <c r="B38" s="308">
        <v>16995084.2</v>
      </c>
      <c r="C38" s="317" t="s">
        <v>53</v>
      </c>
      <c r="D38" s="318">
        <v>16995084.2</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2"/>
  <sheetViews>
    <sheetView showZeros="0" workbookViewId="0">
      <pane ySplit="1" topLeftCell="A2" activePane="bottomLeft" state="frozen"/>
      <selection/>
      <selection pane="bottomLeft" activeCell="A17" sqref="A17"/>
    </sheetView>
  </sheetViews>
  <sheetFormatPr defaultColWidth="9.13888888888889" defaultRowHeight="14.25" customHeight="1" outlineLevelCol="5"/>
  <cols>
    <col min="1" max="1" width="29.0277777777778" customWidth="1"/>
    <col min="2" max="2" width="28.6018518518519" customWidth="1"/>
    <col min="3" max="3" width="31.6018518518519" customWidth="1"/>
    <col min="4" max="6" width="33.4537037037037" customWidth="1"/>
  </cols>
  <sheetData>
    <row r="1" customHeight="1" spans="1:6">
      <c r="A1" s="2"/>
      <c r="B1" s="2"/>
      <c r="C1" s="2"/>
      <c r="D1" s="2"/>
      <c r="E1" s="2"/>
      <c r="F1" s="2"/>
    </row>
    <row r="2" ht="15.75" customHeight="1" spans="1:6">
      <c r="F2" s="77" t="s">
        <v>622</v>
      </c>
    </row>
    <row r="3" ht="28.5" customHeight="1" spans="1:6">
      <c r="A3" s="28" t="s">
        <v>623</v>
      </c>
      <c r="B3" s="28"/>
      <c r="C3" s="28"/>
      <c r="D3" s="28"/>
      <c r="E3" s="28"/>
      <c r="F3" s="28"/>
    </row>
    <row r="4" s="1" customFormat="1" ht="13.5" customHeight="1" spans="1:6">
      <c r="A4" s="6" t="str">
        <f>"单位名称："&amp;"香格里拉市退役军人事务局"</f>
        <v>单位名称：香格里拉市退役军人事务局</v>
      </c>
      <c r="B4" s="6" t="s">
        <v>624</v>
      </c>
      <c r="C4" s="164"/>
      <c r="D4" s="165"/>
      <c r="E4" s="165"/>
      <c r="F4" s="140" t="s">
        <v>3</v>
      </c>
    </row>
    <row r="5" s="1" customFormat="1" ht="19.5" customHeight="1" spans="1:6">
      <c r="A5" s="166" t="s">
        <v>199</v>
      </c>
      <c r="B5" s="167" t="s">
        <v>76</v>
      </c>
      <c r="C5" s="168" t="s">
        <v>77</v>
      </c>
      <c r="D5" s="13" t="s">
        <v>625</v>
      </c>
      <c r="E5" s="13"/>
      <c r="F5" s="14"/>
    </row>
    <row r="6" s="1" customFormat="1" ht="18.75" customHeight="1" spans="1:6">
      <c r="A6" s="169"/>
      <c r="B6" s="170"/>
      <c r="C6" s="156"/>
      <c r="D6" s="155" t="s">
        <v>58</v>
      </c>
      <c r="E6" s="155" t="s">
        <v>85</v>
      </c>
      <c r="F6" s="155" t="s">
        <v>86</v>
      </c>
    </row>
    <row r="7" s="1" customFormat="1" ht="18.75" customHeight="1" spans="1:6">
      <c r="A7" s="169">
        <v>1</v>
      </c>
      <c r="B7" s="171" t="s">
        <v>160</v>
      </c>
      <c r="C7" s="156">
        <v>3</v>
      </c>
      <c r="D7" s="155">
        <v>4</v>
      </c>
      <c r="E7" s="155">
        <v>5</v>
      </c>
      <c r="F7" s="155">
        <v>6</v>
      </c>
    </row>
    <row r="8" s="1" customFormat="1" ht="22.5" customHeight="1" spans="1:6">
      <c r="A8" s="172"/>
      <c r="B8" s="173"/>
      <c r="C8" s="173"/>
      <c r="D8" s="160"/>
      <c r="E8" s="174"/>
      <c r="F8" s="174"/>
    </row>
    <row r="9" s="1" customFormat="1" ht="22.5" customHeight="1" spans="1:6">
      <c r="A9" s="172"/>
      <c r="B9" s="173"/>
      <c r="C9" s="173"/>
      <c r="D9" s="160"/>
      <c r="E9" s="174"/>
      <c r="F9" s="174"/>
    </row>
    <row r="10" s="1" customFormat="1" ht="22.5" customHeight="1" spans="1:6">
      <c r="A10" s="175" t="s">
        <v>117</v>
      </c>
      <c r="B10" s="176" t="s">
        <v>117</v>
      </c>
      <c r="C10" s="177" t="s">
        <v>117</v>
      </c>
      <c r="D10" s="178"/>
      <c r="E10" s="179"/>
      <c r="F10" s="179"/>
    </row>
    <row r="11" s="1" customFormat="1" customHeight="1"/>
    <row r="12" customHeight="1" spans="1:6">
      <c r="A12" t="s">
        <v>626</v>
      </c>
    </row>
  </sheetData>
  <mergeCells count="7">
    <mergeCell ref="A3:F3"/>
    <mergeCell ref="A4:C4"/>
    <mergeCell ref="D5:F5"/>
    <mergeCell ref="A10:C10"/>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35"/>
  <sheetViews>
    <sheetView showZeros="0" workbookViewId="0">
      <pane ySplit="1" topLeftCell="A22" activePane="bottomLeft" state="frozen"/>
      <selection/>
      <selection pane="bottomLeft" activeCell="G11" sqref="G11:G13"/>
    </sheetView>
  </sheetViews>
  <sheetFormatPr defaultColWidth="9.13888888888889" defaultRowHeight="14.25" customHeight="1"/>
  <cols>
    <col min="1" max="1" width="39.1388888888889" customWidth="1"/>
    <col min="2" max="2" width="21.712962962963" customWidth="1"/>
    <col min="3" max="3" width="35.2777777777778" customWidth="1"/>
    <col min="4" max="4" width="7.71296296296296" customWidth="1"/>
    <col min="5" max="5" width="10.2777777777778" customWidth="1"/>
    <col min="6" max="11" width="14.7407407407407" customWidth="1"/>
    <col min="12" max="16" width="12.5740740740741" customWidth="1"/>
    <col min="17" max="17" width="10.4259259259259" customWidth="1"/>
  </cols>
  <sheetData>
    <row r="1" customHeight="1" spans="1:17">
      <c r="A1" s="2"/>
      <c r="B1" s="2"/>
      <c r="C1" s="2"/>
      <c r="D1" s="2"/>
      <c r="E1" s="2"/>
      <c r="F1" s="2"/>
      <c r="G1" s="2"/>
      <c r="H1" s="2"/>
      <c r="I1" s="2"/>
      <c r="J1" s="2"/>
      <c r="K1" s="2"/>
      <c r="L1" s="2"/>
      <c r="M1" s="2"/>
      <c r="N1" s="2"/>
      <c r="O1" s="2"/>
      <c r="P1" s="2"/>
      <c r="Q1" s="2"/>
    </row>
    <row r="2" ht="13.5" customHeight="1" spans="1:17">
      <c r="O2" s="63"/>
      <c r="P2" s="63"/>
      <c r="Q2" s="139" t="s">
        <v>627</v>
      </c>
    </row>
    <row r="3" ht="27.75" customHeight="1" spans="1:17">
      <c r="A3" s="108" t="s">
        <v>628</v>
      </c>
      <c r="B3" s="28"/>
      <c r="C3" s="28"/>
      <c r="D3" s="28"/>
      <c r="E3" s="28"/>
      <c r="F3" s="28"/>
      <c r="G3" s="28"/>
      <c r="H3" s="28"/>
      <c r="I3" s="28"/>
      <c r="J3" s="28"/>
      <c r="K3" s="65"/>
      <c r="L3" s="28"/>
      <c r="M3" s="28"/>
      <c r="N3" s="28"/>
      <c r="O3" s="65"/>
      <c r="P3" s="65"/>
      <c r="Q3" s="28"/>
    </row>
    <row r="4" s="1" customFormat="1" ht="18.75" customHeight="1" spans="1:17">
      <c r="A4" s="55" t="str">
        <f>"单位名称："&amp;"香格里拉市退役军人事务局"</f>
        <v>单位名称：香格里拉市退役军人事务局</v>
      </c>
      <c r="B4" s="8"/>
      <c r="C4" s="8"/>
      <c r="D4" s="8"/>
      <c r="E4" s="8"/>
      <c r="F4" s="8"/>
      <c r="G4" s="8"/>
      <c r="H4" s="8"/>
      <c r="I4" s="8"/>
      <c r="J4" s="8"/>
      <c r="O4" s="116"/>
      <c r="P4" s="116"/>
      <c r="Q4" s="140" t="s">
        <v>190</v>
      </c>
    </row>
    <row r="5" s="1" customFormat="1" ht="15.75" customHeight="1" spans="1:17">
      <c r="A5" s="11" t="s">
        <v>629</v>
      </c>
      <c r="B5" s="141" t="s">
        <v>630</v>
      </c>
      <c r="C5" s="141" t="s">
        <v>631</v>
      </c>
      <c r="D5" s="141" t="s">
        <v>632</v>
      </c>
      <c r="E5" s="141" t="s">
        <v>633</v>
      </c>
      <c r="F5" s="141" t="s">
        <v>634</v>
      </c>
      <c r="G5" s="142" t="s">
        <v>206</v>
      </c>
      <c r="H5" s="142"/>
      <c r="I5" s="142"/>
      <c r="J5" s="142"/>
      <c r="K5" s="143"/>
      <c r="L5" s="142"/>
      <c r="M5" s="142"/>
      <c r="N5" s="142"/>
      <c r="O5" s="144"/>
      <c r="P5" s="143"/>
      <c r="Q5" s="145"/>
    </row>
    <row r="6" s="1" customFormat="1" ht="17.25" customHeight="1" spans="1:17">
      <c r="A6" s="16"/>
      <c r="B6" s="146"/>
      <c r="C6" s="146"/>
      <c r="D6" s="146"/>
      <c r="E6" s="146"/>
      <c r="F6" s="146"/>
      <c r="G6" s="146" t="s">
        <v>58</v>
      </c>
      <c r="H6" s="146" t="s">
        <v>61</v>
      </c>
      <c r="I6" s="146" t="s">
        <v>635</v>
      </c>
      <c r="J6" s="146" t="s">
        <v>636</v>
      </c>
      <c r="K6" s="147" t="s">
        <v>637</v>
      </c>
      <c r="L6" s="148" t="s">
        <v>79</v>
      </c>
      <c r="M6" s="148"/>
      <c r="N6" s="148"/>
      <c r="O6" s="149"/>
      <c r="P6" s="150"/>
      <c r="Q6" s="151"/>
    </row>
    <row r="7" s="1" customFormat="1" ht="54" customHeight="1" spans="1:17">
      <c r="A7" s="18"/>
      <c r="B7" s="151"/>
      <c r="C7" s="151"/>
      <c r="D7" s="151"/>
      <c r="E7" s="151"/>
      <c r="F7" s="151"/>
      <c r="G7" s="151"/>
      <c r="H7" s="151" t="s">
        <v>60</v>
      </c>
      <c r="I7" s="151"/>
      <c r="J7" s="151"/>
      <c r="K7" s="152"/>
      <c r="L7" s="151" t="s">
        <v>60</v>
      </c>
      <c r="M7" s="151" t="s">
        <v>71</v>
      </c>
      <c r="N7" s="151" t="s">
        <v>215</v>
      </c>
      <c r="O7" s="153" t="s">
        <v>67</v>
      </c>
      <c r="P7" s="152" t="s">
        <v>68</v>
      </c>
      <c r="Q7" s="151" t="s">
        <v>69</v>
      </c>
    </row>
    <row r="8" s="1" customFormat="1" ht="19.5" customHeight="1" spans="1:17">
      <c r="A8" s="154">
        <v>1</v>
      </c>
      <c r="B8" s="155">
        <v>16995084.2</v>
      </c>
      <c r="C8" s="155">
        <v>3</v>
      </c>
      <c r="D8" s="155">
        <v>4</v>
      </c>
      <c r="E8" s="155">
        <v>5</v>
      </c>
      <c r="F8" s="155">
        <v>6</v>
      </c>
      <c r="G8" s="156">
        <v>7</v>
      </c>
      <c r="H8" s="156">
        <v>8</v>
      </c>
      <c r="I8" s="156">
        <v>9</v>
      </c>
      <c r="J8" s="156">
        <v>10</v>
      </c>
      <c r="K8" s="156">
        <v>11</v>
      </c>
      <c r="L8" s="156">
        <v>12</v>
      </c>
      <c r="M8" s="156">
        <v>13</v>
      </c>
      <c r="N8" s="156">
        <v>14</v>
      </c>
      <c r="O8" s="156">
        <v>15</v>
      </c>
      <c r="P8" s="156">
        <v>16</v>
      </c>
      <c r="Q8" s="156">
        <v>17</v>
      </c>
    </row>
    <row r="9" s="1" customFormat="1" ht="22.5" customHeight="1" spans="1:17">
      <c r="A9" s="157" t="s">
        <v>73</v>
      </c>
      <c r="B9" s="158"/>
      <c r="C9" s="158"/>
      <c r="D9" s="158"/>
      <c r="E9" s="159"/>
      <c r="F9" s="160"/>
      <c r="G9" s="160"/>
      <c r="H9" s="160"/>
      <c r="I9" s="160"/>
      <c r="J9" s="160"/>
      <c r="K9" s="160"/>
      <c r="L9" s="160"/>
      <c r="M9" s="160"/>
      <c r="N9" s="160"/>
      <c r="O9" s="161"/>
      <c r="P9" s="160"/>
      <c r="Q9" s="160"/>
    </row>
    <row r="10" s="1" customFormat="1" ht="22.5" customHeight="1" spans="1:17">
      <c r="A10" s="157" t="str">
        <f>"    "&amp;"服务中心工作经费"</f>
        <v>    服务中心工作经费</v>
      </c>
      <c r="B10" s="158" t="s">
        <v>638</v>
      </c>
      <c r="C10" s="158" t="s">
        <v>639</v>
      </c>
      <c r="D10" s="158" t="s">
        <v>446</v>
      </c>
      <c r="E10" s="159">
        <v>2</v>
      </c>
      <c r="F10" s="160">
        <v>13000</v>
      </c>
      <c r="G10" s="160">
        <v>13000</v>
      </c>
      <c r="H10" s="160">
        <v>13000</v>
      </c>
      <c r="I10" s="160"/>
      <c r="J10" s="160"/>
      <c r="K10" s="160"/>
      <c r="L10" s="160"/>
      <c r="M10" s="160"/>
      <c r="N10" s="160"/>
      <c r="O10" s="161"/>
      <c r="P10" s="160"/>
      <c r="Q10" s="160"/>
    </row>
    <row r="11" s="1" customFormat="1" ht="22.5" customHeight="1" spans="1:17">
      <c r="A11" s="157" t="str">
        <f t="shared" ref="A11:A13" si="0">"    "&amp;"公务用车运行维护费"</f>
        <v>    公务用车运行维护费</v>
      </c>
      <c r="B11" s="158" t="s">
        <v>640</v>
      </c>
      <c r="C11" s="158" t="s">
        <v>641</v>
      </c>
      <c r="D11" s="158" t="s">
        <v>446</v>
      </c>
      <c r="E11" s="159">
        <v>1</v>
      </c>
      <c r="F11" s="160"/>
      <c r="G11" s="160">
        <v>8000</v>
      </c>
      <c r="H11" s="160">
        <v>8000</v>
      </c>
      <c r="I11" s="160"/>
      <c r="J11" s="160"/>
      <c r="K11" s="160"/>
      <c r="L11" s="160"/>
      <c r="M11" s="160"/>
      <c r="N11" s="160"/>
      <c r="O11" s="161"/>
      <c r="P11" s="160"/>
      <c r="Q11" s="160"/>
    </row>
    <row r="12" s="1" customFormat="1" ht="22.5" customHeight="1" spans="1:17">
      <c r="A12" s="157" t="str">
        <f t="shared" si="0"/>
        <v>    公务用车运行维护费</v>
      </c>
      <c r="B12" s="158" t="s">
        <v>642</v>
      </c>
      <c r="C12" s="158" t="s">
        <v>643</v>
      </c>
      <c r="D12" s="158" t="s">
        <v>446</v>
      </c>
      <c r="E12" s="159">
        <v>1</v>
      </c>
      <c r="F12" s="160"/>
      <c r="G12" s="160">
        <v>6000</v>
      </c>
      <c r="H12" s="160">
        <v>6000</v>
      </c>
      <c r="I12" s="160"/>
      <c r="J12" s="160"/>
      <c r="K12" s="160"/>
      <c r="L12" s="160"/>
      <c r="M12" s="160"/>
      <c r="N12" s="160"/>
      <c r="O12" s="161"/>
      <c r="P12" s="160"/>
      <c r="Q12" s="160"/>
    </row>
    <row r="13" s="1" customFormat="1" ht="22.5" customHeight="1" spans="1:17">
      <c r="A13" s="157" t="str">
        <f t="shared" si="0"/>
        <v>    公务用车运行维护费</v>
      </c>
      <c r="B13" s="158" t="s">
        <v>644</v>
      </c>
      <c r="C13" s="158" t="s">
        <v>645</v>
      </c>
      <c r="D13" s="158" t="s">
        <v>446</v>
      </c>
      <c r="E13" s="159">
        <v>1</v>
      </c>
      <c r="F13" s="160"/>
      <c r="G13" s="160">
        <v>3410</v>
      </c>
      <c r="H13" s="160">
        <v>3410</v>
      </c>
      <c r="I13" s="160"/>
      <c r="J13" s="160"/>
      <c r="K13" s="160"/>
      <c r="L13" s="160"/>
      <c r="M13" s="160"/>
      <c r="N13" s="160"/>
      <c r="O13" s="161"/>
      <c r="P13" s="160"/>
      <c r="Q13" s="160"/>
    </row>
    <row r="14" s="1" customFormat="1" ht="22.5" customHeight="1" spans="1:17">
      <c r="A14" s="157" t="str">
        <f t="shared" ref="A14:A17" si="1">"    "&amp;"双拥工作经费"</f>
        <v>    双拥工作经费</v>
      </c>
      <c r="B14" s="158" t="s">
        <v>646</v>
      </c>
      <c r="C14" s="158" t="s">
        <v>647</v>
      </c>
      <c r="D14" s="158" t="s">
        <v>446</v>
      </c>
      <c r="E14" s="159">
        <v>1</v>
      </c>
      <c r="F14" s="160">
        <v>20000</v>
      </c>
      <c r="G14" s="160">
        <v>20000</v>
      </c>
      <c r="H14" s="160">
        <v>20000</v>
      </c>
      <c r="I14" s="160"/>
      <c r="J14" s="160"/>
      <c r="K14" s="160"/>
      <c r="L14" s="160"/>
      <c r="M14" s="160"/>
      <c r="N14" s="160"/>
      <c r="O14" s="161"/>
      <c r="P14" s="160"/>
      <c r="Q14" s="160"/>
    </row>
    <row r="15" s="1" customFormat="1" ht="22.5" customHeight="1" spans="1:17">
      <c r="A15" s="157" t="str">
        <f t="shared" si="1"/>
        <v>    双拥工作经费</v>
      </c>
      <c r="B15" s="158" t="s">
        <v>648</v>
      </c>
      <c r="C15" s="158" t="s">
        <v>649</v>
      </c>
      <c r="D15" s="158" t="s">
        <v>446</v>
      </c>
      <c r="E15" s="159">
        <v>4</v>
      </c>
      <c r="F15" s="160">
        <v>2800</v>
      </c>
      <c r="G15" s="160">
        <v>2800</v>
      </c>
      <c r="H15" s="160">
        <v>2800</v>
      </c>
      <c r="I15" s="160"/>
      <c r="J15" s="160"/>
      <c r="K15" s="160"/>
      <c r="L15" s="160"/>
      <c r="M15" s="160"/>
      <c r="N15" s="160"/>
      <c r="O15" s="161"/>
      <c r="P15" s="160"/>
      <c r="Q15" s="160"/>
    </row>
    <row r="16" s="1" customFormat="1" ht="22.5" customHeight="1" spans="1:17">
      <c r="A16" s="157" t="str">
        <f t="shared" si="1"/>
        <v>    双拥工作经费</v>
      </c>
      <c r="B16" s="158" t="s">
        <v>650</v>
      </c>
      <c r="C16" s="158" t="s">
        <v>651</v>
      </c>
      <c r="D16" s="158" t="s">
        <v>446</v>
      </c>
      <c r="E16" s="159">
        <v>2</v>
      </c>
      <c r="F16" s="160">
        <v>5600</v>
      </c>
      <c r="G16" s="160">
        <v>5600</v>
      </c>
      <c r="H16" s="160">
        <v>5600</v>
      </c>
      <c r="I16" s="160"/>
      <c r="J16" s="160"/>
      <c r="K16" s="160"/>
      <c r="L16" s="160"/>
      <c r="M16" s="160"/>
      <c r="N16" s="160"/>
      <c r="O16" s="161"/>
      <c r="P16" s="160"/>
      <c r="Q16" s="160"/>
    </row>
    <row r="17" s="1" customFormat="1" ht="22.5" customHeight="1" spans="1:17">
      <c r="A17" s="157" t="str">
        <f t="shared" si="1"/>
        <v>    双拥工作经费</v>
      </c>
      <c r="B17" s="158" t="s">
        <v>652</v>
      </c>
      <c r="C17" s="158" t="s">
        <v>639</v>
      </c>
      <c r="D17" s="158" t="s">
        <v>446</v>
      </c>
      <c r="E17" s="159">
        <v>3</v>
      </c>
      <c r="F17" s="160">
        <v>21000</v>
      </c>
      <c r="G17" s="160">
        <v>21000</v>
      </c>
      <c r="H17" s="160">
        <v>21000</v>
      </c>
      <c r="I17" s="160"/>
      <c r="J17" s="160"/>
      <c r="K17" s="160"/>
      <c r="L17" s="160"/>
      <c r="M17" s="160"/>
      <c r="N17" s="160"/>
      <c r="O17" s="161"/>
      <c r="P17" s="160"/>
      <c r="Q17" s="160"/>
    </row>
    <row r="18" s="1" customFormat="1" ht="22.5" customHeight="1" spans="1:17">
      <c r="A18" s="157" t="str">
        <f t="shared" ref="A18:A21" si="2">"    "&amp;"重点优抚对象慰问"</f>
        <v>    重点优抚对象慰问</v>
      </c>
      <c r="B18" s="158" t="s">
        <v>653</v>
      </c>
      <c r="C18" s="158" t="s">
        <v>647</v>
      </c>
      <c r="D18" s="158" t="s">
        <v>446</v>
      </c>
      <c r="E18" s="159">
        <v>2</v>
      </c>
      <c r="F18" s="160">
        <v>29600</v>
      </c>
      <c r="G18" s="160">
        <v>29600</v>
      </c>
      <c r="H18" s="160">
        <v>29600</v>
      </c>
      <c r="I18" s="160"/>
      <c r="J18" s="160"/>
      <c r="K18" s="160"/>
      <c r="L18" s="160"/>
      <c r="M18" s="160"/>
      <c r="N18" s="160"/>
      <c r="O18" s="161"/>
      <c r="P18" s="160"/>
      <c r="Q18" s="160"/>
    </row>
    <row r="19" s="1" customFormat="1" ht="22.5" customHeight="1" spans="1:17">
      <c r="A19" s="157" t="str">
        <f t="shared" si="2"/>
        <v>    重点优抚对象慰问</v>
      </c>
      <c r="B19" s="158" t="s">
        <v>654</v>
      </c>
      <c r="C19" s="158" t="s">
        <v>655</v>
      </c>
      <c r="D19" s="158" t="s">
        <v>446</v>
      </c>
      <c r="E19" s="159">
        <v>80</v>
      </c>
      <c r="F19" s="160">
        <v>13600</v>
      </c>
      <c r="G19" s="160">
        <v>13600</v>
      </c>
      <c r="H19" s="160">
        <v>13600</v>
      </c>
      <c r="I19" s="160"/>
      <c r="J19" s="160"/>
      <c r="K19" s="160"/>
      <c r="L19" s="160"/>
      <c r="M19" s="160"/>
      <c r="N19" s="160"/>
      <c r="O19" s="161"/>
      <c r="P19" s="160"/>
      <c r="Q19" s="160"/>
    </row>
    <row r="20" s="1" customFormat="1" ht="22.5" customHeight="1" spans="1:17">
      <c r="A20" s="157" t="str">
        <f t="shared" si="2"/>
        <v>    重点优抚对象慰问</v>
      </c>
      <c r="B20" s="158" t="s">
        <v>656</v>
      </c>
      <c r="C20" s="158" t="s">
        <v>657</v>
      </c>
      <c r="D20" s="158" t="s">
        <v>446</v>
      </c>
      <c r="E20" s="159">
        <v>50</v>
      </c>
      <c r="F20" s="160">
        <v>13000</v>
      </c>
      <c r="G20" s="160">
        <v>13000</v>
      </c>
      <c r="H20" s="160">
        <v>13000</v>
      </c>
      <c r="I20" s="160"/>
      <c r="J20" s="160"/>
      <c r="K20" s="160"/>
      <c r="L20" s="160"/>
      <c r="M20" s="160"/>
      <c r="N20" s="160"/>
      <c r="O20" s="161"/>
      <c r="P20" s="160"/>
      <c r="Q20" s="160"/>
    </row>
    <row r="21" s="1" customFormat="1" ht="22.5" customHeight="1" spans="1:17">
      <c r="A21" s="157" t="str">
        <f t="shared" si="2"/>
        <v>    重点优抚对象慰问</v>
      </c>
      <c r="B21" s="158" t="s">
        <v>658</v>
      </c>
      <c r="C21" s="158" t="s">
        <v>659</v>
      </c>
      <c r="D21" s="158" t="s">
        <v>446</v>
      </c>
      <c r="E21" s="159">
        <v>5</v>
      </c>
      <c r="F21" s="160">
        <v>4250</v>
      </c>
      <c r="G21" s="160">
        <v>4250</v>
      </c>
      <c r="H21" s="160">
        <v>4250</v>
      </c>
      <c r="I21" s="160"/>
      <c r="J21" s="160"/>
      <c r="K21" s="160"/>
      <c r="L21" s="160"/>
      <c r="M21" s="160"/>
      <c r="N21" s="160"/>
      <c r="O21" s="161"/>
      <c r="P21" s="160"/>
      <c r="Q21" s="160"/>
    </row>
    <row r="22" s="1" customFormat="1" ht="22.5" customHeight="1" spans="1:17">
      <c r="A22" s="157" t="str">
        <f t="shared" ref="A22:A25" si="3">"    "&amp;"乡镇服务站建设经费"</f>
        <v>    乡镇服务站建设经费</v>
      </c>
      <c r="B22" s="158" t="s">
        <v>646</v>
      </c>
      <c r="C22" s="158" t="s">
        <v>660</v>
      </c>
      <c r="D22" s="158" t="s">
        <v>446</v>
      </c>
      <c r="E22" s="159">
        <v>3</v>
      </c>
      <c r="F22" s="160">
        <v>6300</v>
      </c>
      <c r="G22" s="160">
        <v>6300</v>
      </c>
      <c r="H22" s="160">
        <v>6300</v>
      </c>
      <c r="I22" s="160"/>
      <c r="J22" s="160"/>
      <c r="K22" s="160"/>
      <c r="L22" s="160"/>
      <c r="M22" s="160"/>
      <c r="N22" s="160"/>
      <c r="O22" s="161"/>
      <c r="P22" s="160"/>
      <c r="Q22" s="160"/>
    </row>
    <row r="23" s="1" customFormat="1" ht="22.5" customHeight="1" spans="1:17">
      <c r="A23" s="157" t="str">
        <f t="shared" si="3"/>
        <v>    乡镇服务站建设经费</v>
      </c>
      <c r="B23" s="158" t="s">
        <v>648</v>
      </c>
      <c r="C23" s="158" t="s">
        <v>649</v>
      </c>
      <c r="D23" s="158" t="s">
        <v>446</v>
      </c>
      <c r="E23" s="159">
        <v>5</v>
      </c>
      <c r="F23" s="160">
        <v>3250</v>
      </c>
      <c r="G23" s="160">
        <v>3250</v>
      </c>
      <c r="H23" s="160">
        <v>3250</v>
      </c>
      <c r="I23" s="160"/>
      <c r="J23" s="160"/>
      <c r="K23" s="160"/>
      <c r="L23" s="160"/>
      <c r="M23" s="160"/>
      <c r="N23" s="160"/>
      <c r="O23" s="161"/>
      <c r="P23" s="160"/>
      <c r="Q23" s="160"/>
    </row>
    <row r="24" s="1" customFormat="1" ht="22.5" customHeight="1" spans="1:17">
      <c r="A24" s="157" t="str">
        <f t="shared" si="3"/>
        <v>    乡镇服务站建设经费</v>
      </c>
      <c r="B24" s="158" t="s">
        <v>661</v>
      </c>
      <c r="C24" s="158" t="s">
        <v>651</v>
      </c>
      <c r="D24" s="158" t="s">
        <v>446</v>
      </c>
      <c r="E24" s="159">
        <v>5</v>
      </c>
      <c r="F24" s="160">
        <v>7000</v>
      </c>
      <c r="G24" s="160">
        <v>7000</v>
      </c>
      <c r="H24" s="160">
        <v>7000</v>
      </c>
      <c r="I24" s="160"/>
      <c r="J24" s="160"/>
      <c r="K24" s="160"/>
      <c r="L24" s="160"/>
      <c r="M24" s="160"/>
      <c r="N24" s="160"/>
      <c r="O24" s="161"/>
      <c r="P24" s="160"/>
      <c r="Q24" s="160"/>
    </row>
    <row r="25" s="1" customFormat="1" ht="22.5" customHeight="1" spans="1:17">
      <c r="A25" s="157" t="str">
        <f t="shared" si="3"/>
        <v>    乡镇服务站建设经费</v>
      </c>
      <c r="B25" s="158" t="s">
        <v>662</v>
      </c>
      <c r="C25" s="158" t="s">
        <v>639</v>
      </c>
      <c r="D25" s="158" t="s">
        <v>446</v>
      </c>
      <c r="E25" s="159">
        <v>3</v>
      </c>
      <c r="F25" s="160">
        <v>21000</v>
      </c>
      <c r="G25" s="160">
        <v>21000</v>
      </c>
      <c r="H25" s="160">
        <v>21000</v>
      </c>
      <c r="I25" s="160"/>
      <c r="J25" s="160"/>
      <c r="K25" s="160"/>
      <c r="L25" s="160"/>
      <c r="M25" s="160"/>
      <c r="N25" s="160"/>
      <c r="O25" s="161"/>
      <c r="P25" s="160"/>
      <c r="Q25" s="160"/>
    </row>
    <row r="26" s="1" customFormat="1" ht="22.5" customHeight="1" spans="1:17">
      <c r="A26" s="157" t="str">
        <f>"    "&amp;"与基层连队结对共建经费"</f>
        <v>    与基层连队结对共建经费</v>
      </c>
      <c r="B26" s="158" t="s">
        <v>646</v>
      </c>
      <c r="C26" s="158" t="s">
        <v>647</v>
      </c>
      <c r="D26" s="158" t="s">
        <v>446</v>
      </c>
      <c r="E26" s="159">
        <v>1</v>
      </c>
      <c r="F26" s="160">
        <v>10000</v>
      </c>
      <c r="G26" s="160">
        <v>10000</v>
      </c>
      <c r="H26" s="160">
        <v>10000</v>
      </c>
      <c r="I26" s="160"/>
      <c r="J26" s="160"/>
      <c r="K26" s="160"/>
      <c r="L26" s="160"/>
      <c r="M26" s="160"/>
      <c r="N26" s="160"/>
      <c r="O26" s="161"/>
      <c r="P26" s="160"/>
      <c r="Q26" s="160"/>
    </row>
    <row r="27" s="1" customFormat="1" ht="22.5" customHeight="1" spans="1:17">
      <c r="A27" s="157" t="str">
        <f>"    "&amp;"与基层连队结对共建经费"</f>
        <v>    与基层连队结对共建经费</v>
      </c>
      <c r="B27" s="158" t="s">
        <v>663</v>
      </c>
      <c r="C27" s="158" t="s">
        <v>657</v>
      </c>
      <c r="D27" s="158" t="s">
        <v>446</v>
      </c>
      <c r="E27" s="159">
        <v>10</v>
      </c>
      <c r="F27" s="160">
        <v>2600</v>
      </c>
      <c r="G27" s="160">
        <v>2600</v>
      </c>
      <c r="H27" s="160">
        <v>2600</v>
      </c>
      <c r="I27" s="160"/>
      <c r="J27" s="160"/>
      <c r="K27" s="160"/>
      <c r="L27" s="160"/>
      <c r="M27" s="160"/>
      <c r="N27" s="160"/>
      <c r="O27" s="161"/>
      <c r="P27" s="160"/>
      <c r="Q27" s="160"/>
    </row>
    <row r="28" s="1" customFormat="1" ht="22.5" customHeight="1" spans="1:17">
      <c r="A28" s="157" t="str">
        <f t="shared" ref="A28:A33" si="4">"    "&amp;"军休中心建设经费"</f>
        <v>    军休中心建设经费</v>
      </c>
      <c r="B28" s="158" t="s">
        <v>648</v>
      </c>
      <c r="C28" s="158" t="s">
        <v>649</v>
      </c>
      <c r="D28" s="158" t="s">
        <v>446</v>
      </c>
      <c r="E28" s="159">
        <v>4</v>
      </c>
      <c r="F28" s="160">
        <v>2600</v>
      </c>
      <c r="G28" s="160">
        <v>2600</v>
      </c>
      <c r="H28" s="160">
        <v>2600</v>
      </c>
      <c r="I28" s="160"/>
      <c r="J28" s="160"/>
      <c r="K28" s="160"/>
      <c r="L28" s="160"/>
      <c r="M28" s="160"/>
      <c r="N28" s="160"/>
      <c r="O28" s="161"/>
      <c r="P28" s="160"/>
      <c r="Q28" s="160"/>
    </row>
    <row r="29" s="1" customFormat="1" ht="22.5" customHeight="1" spans="1:17">
      <c r="A29" s="157" t="str">
        <f t="shared" si="4"/>
        <v>    军休中心建设经费</v>
      </c>
      <c r="B29" s="158" t="s">
        <v>661</v>
      </c>
      <c r="C29" s="158" t="s">
        <v>651</v>
      </c>
      <c r="D29" s="158" t="s">
        <v>446</v>
      </c>
      <c r="E29" s="159">
        <v>2</v>
      </c>
      <c r="F29" s="160">
        <v>2800</v>
      </c>
      <c r="G29" s="160">
        <v>2800</v>
      </c>
      <c r="H29" s="160">
        <v>2800</v>
      </c>
      <c r="I29" s="160"/>
      <c r="J29" s="160"/>
      <c r="K29" s="160"/>
      <c r="L29" s="160"/>
      <c r="M29" s="160"/>
      <c r="N29" s="160"/>
      <c r="O29" s="161"/>
      <c r="P29" s="160"/>
      <c r="Q29" s="160"/>
    </row>
    <row r="30" s="1" customFormat="1" ht="22.5" customHeight="1" spans="1:17">
      <c r="A30" s="157" t="str">
        <f t="shared" si="4"/>
        <v>    军休中心建设经费</v>
      </c>
      <c r="B30" s="158" t="s">
        <v>664</v>
      </c>
      <c r="C30" s="158" t="s">
        <v>665</v>
      </c>
      <c r="D30" s="158" t="s">
        <v>446</v>
      </c>
      <c r="E30" s="159">
        <v>2</v>
      </c>
      <c r="F30" s="160">
        <v>2000</v>
      </c>
      <c r="G30" s="160">
        <v>2000</v>
      </c>
      <c r="H30" s="160">
        <v>2000</v>
      </c>
      <c r="I30" s="160"/>
      <c r="J30" s="160"/>
      <c r="K30" s="160"/>
      <c r="L30" s="160"/>
      <c r="M30" s="160"/>
      <c r="N30" s="160"/>
      <c r="O30" s="161"/>
      <c r="P30" s="160"/>
      <c r="Q30" s="160"/>
    </row>
    <row r="31" s="1" customFormat="1" ht="22.5" customHeight="1" spans="1:17">
      <c r="A31" s="157" t="str">
        <f t="shared" si="4"/>
        <v>    军休中心建设经费</v>
      </c>
      <c r="B31" s="158" t="s">
        <v>666</v>
      </c>
      <c r="C31" s="158" t="s">
        <v>667</v>
      </c>
      <c r="D31" s="158" t="s">
        <v>446</v>
      </c>
      <c r="E31" s="159">
        <v>1</v>
      </c>
      <c r="F31" s="160">
        <v>1600</v>
      </c>
      <c r="G31" s="160">
        <v>1600</v>
      </c>
      <c r="H31" s="160">
        <v>1600</v>
      </c>
      <c r="I31" s="160"/>
      <c r="J31" s="160"/>
      <c r="K31" s="160"/>
      <c r="L31" s="160"/>
      <c r="M31" s="160"/>
      <c r="N31" s="160"/>
      <c r="O31" s="161"/>
      <c r="P31" s="160"/>
      <c r="Q31" s="160"/>
    </row>
    <row r="32" s="1" customFormat="1" ht="22.5" customHeight="1" spans="1:17">
      <c r="A32" s="157" t="str">
        <f t="shared" si="4"/>
        <v>    军休中心建设经费</v>
      </c>
      <c r="B32" s="158" t="s">
        <v>662</v>
      </c>
      <c r="C32" s="158" t="s">
        <v>639</v>
      </c>
      <c r="D32" s="158" t="s">
        <v>446</v>
      </c>
      <c r="E32" s="159">
        <v>2</v>
      </c>
      <c r="F32" s="160">
        <v>13000</v>
      </c>
      <c r="G32" s="160">
        <v>13000</v>
      </c>
      <c r="H32" s="160">
        <v>13000</v>
      </c>
      <c r="I32" s="160"/>
      <c r="J32" s="160"/>
      <c r="K32" s="160"/>
      <c r="L32" s="160"/>
      <c r="M32" s="160"/>
      <c r="N32" s="160"/>
      <c r="O32" s="161"/>
      <c r="P32" s="160"/>
      <c r="Q32" s="160"/>
    </row>
    <row r="33" s="1" customFormat="1" ht="22.5" customHeight="1" spans="1:17">
      <c r="A33" s="157" t="str">
        <f t="shared" si="4"/>
        <v>    军休中心建设经费</v>
      </c>
      <c r="B33" s="158" t="s">
        <v>668</v>
      </c>
      <c r="C33" s="158" t="s">
        <v>659</v>
      </c>
      <c r="D33" s="158" t="s">
        <v>446</v>
      </c>
      <c r="E33" s="159">
        <v>4</v>
      </c>
      <c r="F33" s="160">
        <v>2800</v>
      </c>
      <c r="G33" s="160">
        <v>2800</v>
      </c>
      <c r="H33" s="160">
        <v>2800</v>
      </c>
      <c r="I33" s="160"/>
      <c r="J33" s="160"/>
      <c r="K33" s="160"/>
      <c r="L33" s="160"/>
      <c r="M33" s="160"/>
      <c r="N33" s="160"/>
      <c r="O33" s="161"/>
      <c r="P33" s="160"/>
      <c r="Q33" s="160"/>
    </row>
    <row r="34" s="1" customFormat="1" ht="22.5" customHeight="1" spans="1:17">
      <c r="A34" s="162" t="s">
        <v>117</v>
      </c>
      <c r="B34" s="163"/>
      <c r="C34" s="163"/>
      <c r="D34" s="163"/>
      <c r="E34" s="159"/>
      <c r="F34" s="160">
        <v>197800</v>
      </c>
      <c r="G34" s="160">
        <v>215210</v>
      </c>
      <c r="H34" s="160">
        <v>215210</v>
      </c>
      <c r="I34" s="160"/>
      <c r="J34" s="160"/>
      <c r="K34" s="160"/>
      <c r="L34" s="160"/>
      <c r="M34" s="160"/>
      <c r="N34" s="160"/>
      <c r="O34" s="161"/>
      <c r="P34" s="160"/>
      <c r="Q34" s="160"/>
    </row>
    <row r="35" s="1" customFormat="1" customHeight="1"/>
  </sheetData>
  <mergeCells count="16">
    <mergeCell ref="A3:Q3"/>
    <mergeCell ref="A4:F4"/>
    <mergeCell ref="G5:Q5"/>
    <mergeCell ref="L6:Q6"/>
    <mergeCell ref="A34:E34"/>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3"/>
  <sheetViews>
    <sheetView showZeros="0" workbookViewId="0">
      <pane ySplit="1" topLeftCell="A2" activePane="bottomLeft" state="frozen"/>
      <selection/>
      <selection pane="bottomLeft" activeCell="B18" sqref="B18"/>
    </sheetView>
  </sheetViews>
  <sheetFormatPr defaultColWidth="9.13888888888889" defaultRowHeight="14.25" customHeight="1"/>
  <cols>
    <col min="1" max="1" width="31.4259259259259" customWidth="1"/>
    <col min="2" max="2" width="21.712962962963" customWidth="1"/>
    <col min="3" max="3" width="26.712962962963" customWidth="1"/>
    <col min="4" max="14" width="16.6018518518519" customWidth="1"/>
  </cols>
  <sheetData>
    <row r="1" customHeight="1" spans="1:17">
      <c r="A1" s="2"/>
      <c r="B1" s="2"/>
      <c r="C1" s="2"/>
      <c r="D1" s="2"/>
      <c r="E1" s="2"/>
      <c r="F1" s="2"/>
      <c r="G1" s="2"/>
      <c r="H1" s="2"/>
      <c r="I1" s="2"/>
      <c r="J1" s="2"/>
      <c r="K1" s="2"/>
      <c r="L1" s="2"/>
      <c r="M1" s="2"/>
      <c r="N1" s="2"/>
    </row>
    <row r="2" ht="13.5" customHeight="1" spans="1:17">
      <c r="A2" s="104"/>
      <c r="B2" s="104"/>
      <c r="C2" s="104"/>
      <c r="D2" s="104"/>
      <c r="E2" s="104"/>
      <c r="F2" s="104"/>
      <c r="G2" s="104"/>
      <c r="H2" s="105"/>
      <c r="I2" s="104"/>
      <c r="J2" s="104"/>
      <c r="K2" s="104"/>
      <c r="L2" s="63"/>
      <c r="M2" s="106"/>
      <c r="N2" s="107" t="s">
        <v>669</v>
      </c>
    </row>
    <row r="3" ht="27.75" customHeight="1" spans="1:17">
      <c r="A3" s="108" t="s">
        <v>670</v>
      </c>
      <c r="B3" s="109"/>
      <c r="C3" s="109"/>
      <c r="D3" s="109"/>
      <c r="E3" s="109"/>
      <c r="F3" s="109"/>
      <c r="G3" s="109"/>
      <c r="H3" s="110"/>
      <c r="I3" s="109"/>
      <c r="J3" s="109"/>
      <c r="K3" s="109"/>
      <c r="L3" s="65"/>
      <c r="M3" s="110"/>
      <c r="N3" s="109"/>
    </row>
    <row r="4" s="1" customFormat="1" ht="18.75" customHeight="1" spans="1:17">
      <c r="A4" s="111" t="str">
        <f>"单位名称："&amp;"香格里拉市退役军人事务局"</f>
        <v>单位名称：香格里拉市退役军人事务局</v>
      </c>
      <c r="B4" s="112"/>
      <c r="C4" s="113"/>
      <c r="D4" s="113"/>
      <c r="E4" s="113"/>
      <c r="F4" s="112"/>
      <c r="G4" s="112"/>
      <c r="H4" s="112"/>
      <c r="I4" s="112"/>
      <c r="J4" s="112"/>
      <c r="K4" s="114"/>
      <c r="L4" s="115"/>
      <c r="M4" s="115"/>
      <c r="N4" s="115"/>
      <c r="O4" s="116"/>
      <c r="P4" s="117"/>
      <c r="Q4" s="118" t="s">
        <v>190</v>
      </c>
    </row>
    <row r="5" ht="15.75" customHeight="1" spans="1:17">
      <c r="A5" s="32" t="s">
        <v>629</v>
      </c>
      <c r="B5" s="119" t="s">
        <v>671</v>
      </c>
      <c r="C5" s="119" t="s">
        <v>672</v>
      </c>
      <c r="D5" s="120" t="s">
        <v>206</v>
      </c>
      <c r="E5" s="120"/>
      <c r="F5" s="120"/>
      <c r="G5" s="120"/>
      <c r="H5" s="121"/>
      <c r="I5" s="120"/>
      <c r="J5" s="120"/>
      <c r="K5" s="120"/>
      <c r="L5" s="122"/>
      <c r="M5" s="121"/>
      <c r="N5" s="123"/>
    </row>
    <row r="6" ht="17.25" customHeight="1" spans="1:17">
      <c r="A6" s="38"/>
      <c r="B6" s="124"/>
      <c r="C6" s="124"/>
      <c r="D6" s="124" t="s">
        <v>58</v>
      </c>
      <c r="E6" s="124" t="s">
        <v>61</v>
      </c>
      <c r="F6" s="124" t="s">
        <v>635</v>
      </c>
      <c r="G6" s="124" t="s">
        <v>636</v>
      </c>
      <c r="H6" s="125" t="s">
        <v>637</v>
      </c>
      <c r="I6" s="126" t="s">
        <v>673</v>
      </c>
      <c r="J6" s="126"/>
      <c r="K6" s="126"/>
      <c r="L6" s="127"/>
      <c r="M6" s="128"/>
      <c r="N6" s="129"/>
    </row>
    <row r="7" ht="54" customHeight="1" spans="1:17">
      <c r="A7" s="41"/>
      <c r="B7" s="129"/>
      <c r="C7" s="129"/>
      <c r="D7" s="129"/>
      <c r="E7" s="129"/>
      <c r="F7" s="129"/>
      <c r="G7" s="129"/>
      <c r="H7" s="130"/>
      <c r="I7" s="129" t="s">
        <v>60</v>
      </c>
      <c r="J7" s="129" t="s">
        <v>71</v>
      </c>
      <c r="K7" s="129" t="s">
        <v>215</v>
      </c>
      <c r="L7" s="131" t="s">
        <v>67</v>
      </c>
      <c r="M7" s="130" t="s">
        <v>68</v>
      </c>
      <c r="N7" s="129" t="s">
        <v>69</v>
      </c>
    </row>
    <row r="8" ht="15" customHeight="1" spans="1:17">
      <c r="A8" s="41">
        <v>1</v>
      </c>
      <c r="B8" s="129">
        <v>2</v>
      </c>
      <c r="C8" s="129">
        <v>3</v>
      </c>
      <c r="D8" s="130">
        <v>4</v>
      </c>
      <c r="E8" s="130">
        <v>5</v>
      </c>
      <c r="F8" s="130">
        <v>6</v>
      </c>
      <c r="G8" s="130">
        <v>7</v>
      </c>
      <c r="H8" s="130">
        <v>8</v>
      </c>
      <c r="I8" s="130">
        <v>9</v>
      </c>
      <c r="J8" s="130">
        <v>10</v>
      </c>
      <c r="K8" s="130">
        <v>11</v>
      </c>
      <c r="L8" s="130">
        <v>12</v>
      </c>
      <c r="M8" s="130">
        <v>13</v>
      </c>
      <c r="N8" s="130">
        <v>14</v>
      </c>
    </row>
    <row r="9" ht="21" customHeight="1" spans="1:17">
      <c r="A9" s="132"/>
      <c r="B9" s="133"/>
      <c r="C9" s="133"/>
      <c r="D9" s="134"/>
      <c r="E9" s="134"/>
      <c r="F9" s="134"/>
      <c r="G9" s="134"/>
      <c r="H9" s="134"/>
      <c r="I9" s="134"/>
      <c r="J9" s="134"/>
      <c r="K9" s="134"/>
      <c r="L9" s="135"/>
      <c r="M9" s="134"/>
      <c r="N9" s="134"/>
    </row>
    <row r="10" ht="21" customHeight="1" spans="1:17">
      <c r="A10" s="132"/>
      <c r="B10" s="133"/>
      <c r="C10" s="133"/>
      <c r="D10" s="134"/>
      <c r="E10" s="134"/>
      <c r="F10" s="134"/>
      <c r="G10" s="134"/>
      <c r="H10" s="134"/>
      <c r="I10" s="134"/>
      <c r="J10" s="134"/>
      <c r="K10" s="134"/>
      <c r="L10" s="135"/>
      <c r="M10" s="134"/>
      <c r="N10" s="134"/>
    </row>
    <row r="11" ht="21" customHeight="1" spans="1:17">
      <c r="A11" s="136" t="s">
        <v>117</v>
      </c>
      <c r="B11" s="137"/>
      <c r="C11" s="138"/>
      <c r="D11" s="134"/>
      <c r="E11" s="134"/>
      <c r="F11" s="134"/>
      <c r="G11" s="134"/>
      <c r="H11" s="134"/>
      <c r="I11" s="134"/>
      <c r="J11" s="134"/>
      <c r="K11" s="134"/>
      <c r="L11" s="135"/>
      <c r="M11" s="134"/>
      <c r="N11" s="134"/>
    </row>
    <row r="13" customHeight="1" spans="1:17">
      <c r="A13" t="s">
        <v>626</v>
      </c>
    </row>
  </sheetData>
  <mergeCells count="13">
    <mergeCell ref="A3:N3"/>
    <mergeCell ref="A4:F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0"/>
  <sheetViews>
    <sheetView showZeros="0" workbookViewId="0">
      <pane ySplit="1" topLeftCell="A2" activePane="bottomLeft" state="frozen"/>
      <selection/>
      <selection pane="bottomLeft" activeCell="B18" sqref="B18"/>
    </sheetView>
  </sheetViews>
  <sheetFormatPr defaultColWidth="9.13888888888889" defaultRowHeight="14.25" customHeight="1"/>
  <cols>
    <col min="1" max="1" width="35.1111111111111" customWidth="1"/>
    <col min="2" max="15" width="17.1759259259259" customWidth="1"/>
    <col min="16" max="23" width="17.0277777777778" customWidth="1"/>
  </cols>
  <sheetData>
    <row r="1" customHeight="1" spans="1:23">
      <c r="A1" s="2"/>
      <c r="B1" s="2"/>
      <c r="C1" s="2"/>
      <c r="D1" s="2"/>
      <c r="E1" s="2"/>
      <c r="F1" s="2"/>
      <c r="G1" s="2"/>
      <c r="H1" s="2"/>
      <c r="I1" s="2"/>
      <c r="J1" s="2"/>
      <c r="K1" s="2"/>
      <c r="L1" s="2"/>
      <c r="M1" s="2"/>
      <c r="N1" s="2"/>
      <c r="O1" s="2"/>
      <c r="P1" s="2"/>
      <c r="Q1" s="2"/>
      <c r="R1" s="2"/>
      <c r="S1" s="2"/>
      <c r="T1" s="2"/>
      <c r="U1" s="2"/>
      <c r="V1" s="2"/>
      <c r="W1" s="2"/>
    </row>
    <row r="2" ht="13.5" customHeight="1" spans="1:23">
      <c r="D2" s="77"/>
      <c r="H2" t="s">
        <v>674</v>
      </c>
      <c r="W2" s="63"/>
    </row>
    <row r="3" ht="27.75" customHeight="1" spans="1:23">
      <c r="A3" s="78" t="s">
        <v>675</v>
      </c>
      <c r="B3" s="78"/>
      <c r="C3" s="78"/>
      <c r="D3" s="78"/>
      <c r="E3" s="78"/>
      <c r="F3" s="78"/>
      <c r="G3" s="78"/>
      <c r="H3" s="78"/>
      <c r="I3" s="79"/>
      <c r="J3" s="79"/>
      <c r="K3" s="79"/>
      <c r="L3" s="79"/>
      <c r="M3" s="79"/>
      <c r="N3" s="79"/>
      <c r="O3" s="79"/>
      <c r="P3" s="79"/>
      <c r="Q3" s="79"/>
      <c r="R3" s="79"/>
      <c r="S3" s="79"/>
      <c r="T3" s="79"/>
      <c r="U3" s="79"/>
      <c r="V3" s="79"/>
      <c r="W3" s="79"/>
    </row>
    <row r="4" s="75" customFormat="1" ht="18" customHeight="1" spans="1:23">
      <c r="A4" s="80" t="s">
        <v>2</v>
      </c>
      <c r="B4" s="81"/>
      <c r="C4" s="81"/>
      <c r="D4" s="82"/>
      <c r="E4" s="82"/>
      <c r="F4" s="82"/>
      <c r="G4" s="82"/>
      <c r="H4" s="83" t="s">
        <v>190</v>
      </c>
    </row>
    <row r="5" s="75" customFormat="1" ht="19.5" customHeight="1" spans="1:23">
      <c r="A5" s="84" t="s">
        <v>676</v>
      </c>
      <c r="B5" s="85" t="s">
        <v>206</v>
      </c>
      <c r="C5" s="86"/>
      <c r="D5" s="86"/>
      <c r="E5" s="87" t="s">
        <v>677</v>
      </c>
      <c r="F5" s="87"/>
      <c r="G5" s="87"/>
      <c r="H5" s="88"/>
    </row>
    <row r="6" s="75" customFormat="1" ht="40.5" customHeight="1" spans="1:23">
      <c r="A6" s="89"/>
      <c r="B6" s="90" t="s">
        <v>58</v>
      </c>
      <c r="C6" s="91" t="s">
        <v>61</v>
      </c>
      <c r="D6" s="92" t="s">
        <v>678</v>
      </c>
      <c r="E6" s="93" t="s">
        <v>679</v>
      </c>
      <c r="F6" s="93" t="s">
        <v>680</v>
      </c>
      <c r="G6" s="93" t="s">
        <v>681</v>
      </c>
      <c r="H6" s="84" t="s">
        <v>682</v>
      </c>
    </row>
    <row r="7" s="75" customFormat="1" ht="19.5" customHeight="1" spans="1:23">
      <c r="A7" s="94">
        <v>1</v>
      </c>
      <c r="B7" s="94">
        <v>2</v>
      </c>
      <c r="C7" s="94">
        <v>3</v>
      </c>
      <c r="D7" s="95">
        <v>4</v>
      </c>
      <c r="E7" s="96">
        <v>5</v>
      </c>
      <c r="F7" s="96">
        <v>6</v>
      </c>
      <c r="G7" s="96">
        <v>7</v>
      </c>
      <c r="H7" s="97">
        <v>8</v>
      </c>
    </row>
    <row r="8" s="75" customFormat="1" ht="19.5" customHeight="1" spans="1:23">
      <c r="A8" s="98" t="s">
        <v>683</v>
      </c>
      <c r="B8" s="99" t="s">
        <v>683</v>
      </c>
      <c r="C8" s="99" t="s">
        <v>683</v>
      </c>
      <c r="D8" s="100" t="s">
        <v>683</v>
      </c>
      <c r="E8" s="101"/>
      <c r="F8" s="101"/>
      <c r="G8" s="101"/>
      <c r="H8" s="102" t="s">
        <v>683</v>
      </c>
    </row>
    <row r="9" s="75" customFormat="1" ht="19.5" customHeight="1" spans="1:23">
      <c r="A9" s="103" t="s">
        <v>683</v>
      </c>
      <c r="B9" s="99" t="s">
        <v>683</v>
      </c>
      <c r="C9" s="99" t="s">
        <v>683</v>
      </c>
      <c r="D9" s="100" t="s">
        <v>683</v>
      </c>
      <c r="E9" s="100"/>
      <c r="F9" s="100"/>
      <c r="G9" s="100"/>
      <c r="H9" s="99" t="s">
        <v>683</v>
      </c>
    </row>
    <row r="10" s="76" customFormat="1" ht="46" customHeight="1" spans="1:23">
      <c r="A10" s="74" t="s">
        <v>626</v>
      </c>
      <c r="B10" s="74"/>
      <c r="C10" s="74"/>
      <c r="D10" s="74"/>
      <c r="E10" s="74"/>
      <c r="F10" s="74"/>
      <c r="G10" s="74"/>
    </row>
  </sheetData>
  <mergeCells count="5">
    <mergeCell ref="A3:H3"/>
    <mergeCell ref="A4:D4"/>
    <mergeCell ref="B5:D5"/>
    <mergeCell ref="E5:H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0"/>
  <sheetViews>
    <sheetView showZeros="0" workbookViewId="0">
      <pane ySplit="1" topLeftCell="A2" activePane="bottomLeft" state="frozen"/>
      <selection/>
      <selection pane="bottomLeft" activeCell="C7" sqref="C7"/>
    </sheetView>
  </sheetViews>
  <sheetFormatPr defaultColWidth="9.13888888888889" defaultRowHeight="12" customHeight="1"/>
  <cols>
    <col min="1" max="1" width="34.2777777777778" customWidth="1"/>
    <col min="2" max="2" width="29" customWidth="1"/>
    <col min="3" max="3" width="16.3148148148148" customWidth="1"/>
    <col min="4" max="4" width="15.6018518518519" customWidth="1"/>
    <col min="5" max="5" width="23.5740740740741" customWidth="1"/>
    <col min="6" max="6" width="11.2777777777778" customWidth="1"/>
    <col min="7" max="7" width="14.8796296296296" customWidth="1"/>
    <col min="8" max="8" width="10.8796296296296" customWidth="1"/>
    <col min="9" max="9" width="13.4259259259259" customWidth="1"/>
    <col min="10" max="10" width="32.0277777777778" customWidth="1"/>
  </cols>
  <sheetData>
    <row r="1" customHeight="1" spans="1:10">
      <c r="A1" s="2"/>
      <c r="B1" s="2"/>
      <c r="C1" s="2"/>
      <c r="D1" s="2"/>
      <c r="E1" s="2"/>
      <c r="F1" s="2"/>
      <c r="G1" s="2"/>
      <c r="H1" s="2"/>
      <c r="I1" s="2"/>
      <c r="J1" s="2"/>
    </row>
    <row r="2" customHeight="1" spans="1:10">
      <c r="J2" s="63" t="s">
        <v>684</v>
      </c>
    </row>
    <row r="3" ht="28.5" customHeight="1" spans="1:10">
      <c r="A3" s="64" t="s">
        <v>685</v>
      </c>
      <c r="B3" s="28"/>
      <c r="C3" s="28"/>
      <c r="D3" s="28"/>
      <c r="E3" s="28"/>
      <c r="F3" s="65"/>
      <c r="G3" s="28"/>
      <c r="H3" s="65"/>
      <c r="I3" s="65"/>
      <c r="J3" s="28"/>
    </row>
    <row r="4" ht="17.25" customHeight="1" spans="1:10">
      <c r="A4" s="66" t="s">
        <v>2</v>
      </c>
    </row>
    <row r="5" ht="44.25" customHeight="1" spans="1:10">
      <c r="A5" s="67" t="s">
        <v>364</v>
      </c>
      <c r="B5" s="67" t="s">
        <v>365</v>
      </c>
      <c r="C5" s="67" t="s">
        <v>366</v>
      </c>
      <c r="D5" s="67" t="s">
        <v>367</v>
      </c>
      <c r="E5" s="67" t="s">
        <v>368</v>
      </c>
      <c r="F5" s="68" t="s">
        <v>369</v>
      </c>
      <c r="G5" s="67" t="s">
        <v>370</v>
      </c>
      <c r="H5" s="68" t="s">
        <v>371</v>
      </c>
      <c r="I5" s="68" t="s">
        <v>372</v>
      </c>
      <c r="J5" s="67" t="s">
        <v>373</v>
      </c>
    </row>
    <row r="6" ht="14.25" customHeight="1" spans="1:10">
      <c r="A6" s="67">
        <v>1</v>
      </c>
      <c r="B6" s="67">
        <v>2</v>
      </c>
      <c r="C6" s="67">
        <v>3</v>
      </c>
      <c r="D6" s="67">
        <v>4</v>
      </c>
      <c r="E6" s="67">
        <v>5</v>
      </c>
      <c r="F6" s="68">
        <v>6</v>
      </c>
      <c r="G6" s="67">
        <v>7</v>
      </c>
      <c r="H6" s="68">
        <v>8</v>
      </c>
      <c r="I6" s="68">
        <v>9</v>
      </c>
      <c r="J6" s="67">
        <v>10</v>
      </c>
    </row>
    <row r="7" ht="42" customHeight="1" spans="1:10">
      <c r="A7" s="69"/>
      <c r="B7" s="70"/>
      <c r="C7" s="70"/>
      <c r="D7" s="70"/>
      <c r="E7" s="71"/>
      <c r="F7" s="72"/>
      <c r="G7" s="71"/>
      <c r="H7" s="72"/>
      <c r="I7" s="72"/>
      <c r="J7" s="71"/>
    </row>
    <row r="8" ht="42" customHeight="1" spans="1:10">
      <c r="A8" s="69"/>
      <c r="B8" s="73"/>
      <c r="C8" s="73"/>
      <c r="D8" s="73"/>
      <c r="E8" s="69"/>
      <c r="F8" s="73"/>
      <c r="G8" s="69"/>
      <c r="H8" s="73"/>
      <c r="I8" s="73"/>
      <c r="J8" s="69"/>
    </row>
    <row r="10" customHeight="1" spans="1:10">
      <c r="A10" s="74" t="s">
        <v>626</v>
      </c>
    </row>
  </sheetData>
  <mergeCells count="2">
    <mergeCell ref="A3:J3"/>
    <mergeCell ref="A4:H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1"/>
  <sheetViews>
    <sheetView showZeros="0" workbookViewId="0">
      <pane ySplit="1" topLeftCell="A2" activePane="bottomLeft" state="frozen"/>
      <selection/>
      <selection pane="bottomLeft" activeCell="C13" sqref="C13"/>
    </sheetView>
  </sheetViews>
  <sheetFormatPr defaultColWidth="8.85185185185185" defaultRowHeight="15" customHeight="1" outlineLevelCol="7"/>
  <cols>
    <col min="1" max="1" width="36.0277777777778" customWidth="1"/>
    <col min="2" max="2" width="19.7407407407407" customWidth="1"/>
    <col min="3" max="3" width="33.3148148148148" customWidth="1"/>
    <col min="4" max="4" width="34.7407407407407" customWidth="1"/>
    <col min="5" max="5" width="14.4537037037037" customWidth="1"/>
    <col min="6" max="6" width="17.1759259259259" customWidth="1"/>
    <col min="7" max="7" width="17.3148148148148" customWidth="1"/>
    <col min="8" max="8" width="28.3148148148148" customWidth="1"/>
  </cols>
  <sheetData>
    <row r="1" customHeight="1" spans="1:8">
      <c r="A1" s="51"/>
      <c r="B1" s="51"/>
      <c r="C1" s="51"/>
      <c r="D1" s="51"/>
      <c r="E1" s="51"/>
      <c r="F1" s="51"/>
      <c r="G1" s="51"/>
      <c r="H1" s="51"/>
    </row>
    <row r="2" ht="18.75" customHeight="1" spans="1:8">
      <c r="A2" s="52"/>
      <c r="B2" s="52"/>
      <c r="C2" s="52"/>
      <c r="D2" s="52"/>
      <c r="E2" s="52"/>
      <c r="F2" s="52"/>
      <c r="G2" s="52"/>
      <c r="H2" s="53" t="s">
        <v>686</v>
      </c>
    </row>
    <row r="3" ht="30.65" customHeight="1" spans="1:8">
      <c r="A3" s="54" t="s">
        <v>687</v>
      </c>
      <c r="B3" s="54"/>
      <c r="C3" s="54"/>
      <c r="D3" s="54"/>
      <c r="E3" s="54"/>
      <c r="F3" s="54"/>
      <c r="G3" s="54"/>
      <c r="H3" s="54"/>
    </row>
    <row r="4" ht="18.75" customHeight="1" spans="1:8">
      <c r="A4" s="55" t="str">
        <f>"单位名称："&amp;"香格里拉市退役军人事务局"</f>
        <v>单位名称：香格里拉市退役军人事务局</v>
      </c>
      <c r="B4" s="7"/>
      <c r="C4" s="56"/>
      <c r="D4" s="52"/>
      <c r="E4" s="52"/>
      <c r="F4" s="52"/>
      <c r="G4" s="52"/>
      <c r="H4" s="52"/>
    </row>
    <row r="5" ht="18.75" customHeight="1" spans="1:8">
      <c r="A5" s="57" t="s">
        <v>199</v>
      </c>
      <c r="B5" s="57" t="s">
        <v>688</v>
      </c>
      <c r="C5" s="57" t="s">
        <v>689</v>
      </c>
      <c r="D5" s="57" t="s">
        <v>690</v>
      </c>
      <c r="E5" s="57" t="s">
        <v>691</v>
      </c>
      <c r="F5" s="57" t="s">
        <v>692</v>
      </c>
      <c r="G5" s="57"/>
      <c r="H5" s="57"/>
    </row>
    <row r="6" ht="18.75" customHeight="1" spans="1:8">
      <c r="A6" s="57"/>
      <c r="B6" s="57"/>
      <c r="C6" s="57"/>
      <c r="D6" s="57"/>
      <c r="E6" s="57"/>
      <c r="F6" s="57" t="s">
        <v>633</v>
      </c>
      <c r="G6" s="57" t="s">
        <v>693</v>
      </c>
      <c r="H6" s="57" t="s">
        <v>694</v>
      </c>
    </row>
    <row r="7" ht="18.75" customHeight="1" spans="1:8">
      <c r="A7" s="58" t="s">
        <v>159</v>
      </c>
      <c r="B7" s="58" t="s">
        <v>160</v>
      </c>
      <c r="C7" s="58" t="s">
        <v>161</v>
      </c>
      <c r="D7" s="58" t="s">
        <v>695</v>
      </c>
      <c r="E7" s="58" t="s">
        <v>162</v>
      </c>
      <c r="F7" s="58" t="s">
        <v>163</v>
      </c>
      <c r="G7" s="58" t="s">
        <v>164</v>
      </c>
      <c r="H7" s="58" t="s">
        <v>696</v>
      </c>
    </row>
    <row r="8" ht="29.9" customHeight="1" spans="1:8">
      <c r="A8" s="59"/>
      <c r="B8" s="59"/>
      <c r="C8" s="59"/>
      <c r="D8" s="59"/>
      <c r="E8" s="57"/>
      <c r="F8" s="60"/>
      <c r="G8" s="61"/>
      <c r="H8" s="61"/>
    </row>
    <row r="9" ht="20.15" customHeight="1" spans="1:8">
      <c r="A9" s="57" t="s">
        <v>58</v>
      </c>
      <c r="B9" s="57"/>
      <c r="C9" s="57"/>
      <c r="D9" s="57"/>
      <c r="E9" s="57"/>
      <c r="F9" s="60"/>
      <c r="G9" s="61"/>
      <c r="H9" s="61"/>
    </row>
    <row r="11" customHeight="1" spans="1:8">
      <c r="A11" s="62" t="s">
        <v>626</v>
      </c>
    </row>
  </sheetData>
  <mergeCells count="9">
    <mergeCell ref="A3:H3"/>
    <mergeCell ref="A4:C4"/>
    <mergeCell ref="F5:H5"/>
    <mergeCell ref="A9:E9"/>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3"/>
  <sheetViews>
    <sheetView showZeros="0" workbookViewId="0">
      <pane ySplit="1" topLeftCell="A2" activePane="bottomLeft" state="frozen"/>
      <selection/>
      <selection pane="bottomLeft" activeCell="B8" sqref="B8"/>
    </sheetView>
  </sheetViews>
  <sheetFormatPr defaultColWidth="9.13888888888889" defaultRowHeight="14.25" customHeight="1"/>
  <cols>
    <col min="1" max="1" width="16.3148148148148" customWidth="1"/>
    <col min="2" max="2" width="29.0277777777778" customWidth="1"/>
    <col min="3" max="3" width="23.8518518518519" customWidth="1"/>
    <col min="4" max="7" width="19.6018518518519" customWidth="1"/>
    <col min="8" max="8" width="15.4259259259259" customWidth="1"/>
    <col min="9" max="11" width="19.6018518518519" customWidth="1"/>
  </cols>
  <sheetData>
    <row r="1" customHeight="1" spans="1:11">
      <c r="A1" s="2"/>
      <c r="B1" s="2"/>
      <c r="C1" s="2"/>
      <c r="D1" s="2"/>
      <c r="E1" s="2"/>
      <c r="F1" s="2"/>
      <c r="G1" s="2"/>
      <c r="H1" s="2"/>
      <c r="I1" s="2"/>
      <c r="J1" s="2"/>
      <c r="K1" s="2"/>
    </row>
    <row r="2" ht="13.5" customHeight="1" spans="1:11">
      <c r="D2" s="3"/>
      <c r="E2" s="3"/>
      <c r="F2" s="3"/>
      <c r="G2" s="3"/>
      <c r="K2" s="4" t="s">
        <v>697</v>
      </c>
    </row>
    <row r="3" ht="27.75" customHeight="1" spans="1:11">
      <c r="A3" s="28" t="s">
        <v>698</v>
      </c>
      <c r="B3" s="28"/>
      <c r="C3" s="28"/>
      <c r="D3" s="28"/>
      <c r="E3" s="28"/>
      <c r="F3" s="28"/>
      <c r="G3" s="28"/>
      <c r="H3" s="28"/>
      <c r="I3" s="28"/>
      <c r="J3" s="28"/>
      <c r="K3" s="28"/>
    </row>
    <row r="4" ht="13.5" customHeight="1" spans="1:11">
      <c r="A4" s="6" t="str">
        <f>"单位名称："&amp;"香格里拉市退役军人事务局"</f>
        <v>单位名称：香格里拉市退役军人事务局</v>
      </c>
      <c r="B4" s="7"/>
      <c r="C4" s="7"/>
      <c r="D4" s="7"/>
      <c r="E4" s="7"/>
      <c r="F4" s="7"/>
      <c r="G4" s="7"/>
      <c r="H4" s="29"/>
      <c r="I4" s="29"/>
      <c r="J4" s="29"/>
      <c r="K4" s="30" t="s">
        <v>190</v>
      </c>
    </row>
    <row r="5" ht="21.75" customHeight="1" spans="1:11">
      <c r="A5" s="31" t="s">
        <v>311</v>
      </c>
      <c r="B5" s="31" t="s">
        <v>201</v>
      </c>
      <c r="C5" s="31" t="s">
        <v>312</v>
      </c>
      <c r="D5" s="32" t="s">
        <v>202</v>
      </c>
      <c r="E5" s="32" t="s">
        <v>203</v>
      </c>
      <c r="F5" s="32" t="s">
        <v>313</v>
      </c>
      <c r="G5" s="32" t="s">
        <v>314</v>
      </c>
      <c r="H5" s="33" t="s">
        <v>58</v>
      </c>
      <c r="I5" s="34" t="s">
        <v>699</v>
      </c>
      <c r="J5" s="35"/>
      <c r="K5" s="36"/>
    </row>
    <row r="6" ht="21.75" customHeight="1" spans="1:11">
      <c r="A6" s="37"/>
      <c r="B6" s="37"/>
      <c r="C6" s="37"/>
      <c r="D6" s="38"/>
      <c r="E6" s="38"/>
      <c r="F6" s="38"/>
      <c r="G6" s="38"/>
      <c r="H6" s="39"/>
      <c r="I6" s="32" t="s">
        <v>61</v>
      </c>
      <c r="J6" s="32" t="s">
        <v>62</v>
      </c>
      <c r="K6" s="32" t="s">
        <v>63</v>
      </c>
    </row>
    <row r="7" ht="40.5" customHeight="1" spans="1:11">
      <c r="A7" s="40"/>
      <c r="B7" s="40"/>
      <c r="C7" s="40"/>
      <c r="D7" s="41"/>
      <c r="E7" s="41"/>
      <c r="F7" s="41"/>
      <c r="G7" s="41"/>
      <c r="H7" s="42"/>
      <c r="I7" s="41" t="s">
        <v>60</v>
      </c>
      <c r="J7" s="41"/>
      <c r="K7" s="41"/>
    </row>
    <row r="8" ht="15" customHeight="1" spans="1:11">
      <c r="A8" s="43">
        <v>1</v>
      </c>
      <c r="B8" s="43">
        <v>2</v>
      </c>
      <c r="C8" s="43">
        <v>3</v>
      </c>
      <c r="D8" s="43">
        <v>4</v>
      </c>
      <c r="E8" s="43">
        <v>5</v>
      </c>
      <c r="F8" s="43">
        <v>6</v>
      </c>
      <c r="G8" s="43">
        <v>7</v>
      </c>
      <c r="H8" s="43">
        <v>8</v>
      </c>
      <c r="I8" s="43">
        <v>9</v>
      </c>
      <c r="J8" s="44">
        <v>10</v>
      </c>
      <c r="K8" s="44">
        <v>11</v>
      </c>
    </row>
    <row r="9" ht="30.65" customHeight="1" spans="1:11">
      <c r="A9" s="45"/>
      <c r="B9" s="46"/>
      <c r="C9" s="45"/>
      <c r="D9" s="45"/>
      <c r="E9" s="45"/>
      <c r="F9" s="45"/>
      <c r="G9" s="45"/>
      <c r="H9" s="47"/>
      <c r="I9" s="47"/>
      <c r="J9" s="47"/>
      <c r="K9" s="47"/>
    </row>
    <row r="10" ht="30.65" customHeight="1" spans="1:11">
      <c r="A10" s="46"/>
      <c r="B10" s="46"/>
      <c r="C10" s="46"/>
      <c r="D10" s="46"/>
      <c r="E10" s="46"/>
      <c r="F10" s="46"/>
      <c r="G10" s="46"/>
      <c r="H10" s="47"/>
      <c r="I10" s="47"/>
      <c r="J10" s="47"/>
      <c r="K10" s="47"/>
    </row>
    <row r="11" ht="18.75" customHeight="1" spans="1:11">
      <c r="A11" s="48" t="s">
        <v>117</v>
      </c>
      <c r="B11" s="49"/>
      <c r="C11" s="49"/>
      <c r="D11" s="49"/>
      <c r="E11" s="49"/>
      <c r="F11" s="49"/>
      <c r="G11" s="50"/>
      <c r="H11" s="47"/>
      <c r="I11" s="47"/>
      <c r="J11" s="47"/>
      <c r="K11" s="47"/>
    </row>
    <row r="13" customHeight="1" spans="1:11">
      <c r="A13" t="s">
        <v>626</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5"/>
  <sheetViews>
    <sheetView showZeros="0" workbookViewId="0">
      <pane ySplit="1" topLeftCell="A2" activePane="bottomLeft" state="frozen"/>
      <selection/>
      <selection pane="bottomLeft" activeCell="C20" sqref="C20"/>
    </sheetView>
  </sheetViews>
  <sheetFormatPr defaultColWidth="9.13888888888889" defaultRowHeight="14.25" customHeight="1" outlineLevelCol="6"/>
  <cols>
    <col min="1" max="1" width="37.7407407407407" customWidth="1"/>
    <col min="2" max="2" width="28" customWidth="1"/>
    <col min="3" max="3" width="37.6018518518519" customWidth="1"/>
    <col min="4" max="4" width="17.0277777777778" customWidth="1"/>
    <col min="5" max="7" width="27.0277777777778" customWidth="1"/>
  </cols>
  <sheetData>
    <row r="1" customHeight="1" spans="1:7">
      <c r="A1" s="2"/>
      <c r="B1" s="2"/>
      <c r="C1" s="2"/>
      <c r="D1" s="2"/>
      <c r="E1" s="2"/>
      <c r="F1" s="2"/>
      <c r="G1" s="2"/>
    </row>
    <row r="2" ht="13.5" customHeight="1" spans="1:7">
      <c r="D2" s="3"/>
      <c r="G2" s="4" t="s">
        <v>700</v>
      </c>
    </row>
    <row r="3" ht="27.75" customHeight="1" spans="1:7">
      <c r="A3" s="5" t="s">
        <v>701</v>
      </c>
      <c r="B3" s="5"/>
      <c r="C3" s="5"/>
      <c r="D3" s="5"/>
      <c r="E3" s="5"/>
      <c r="F3" s="5"/>
      <c r="G3" s="5"/>
    </row>
    <row r="4" s="1" customFormat="1" ht="22.5" customHeight="1" spans="1:7">
      <c r="A4" s="6" t="str">
        <f>"单位名称："&amp;"香格里拉市退役军人事务局"</f>
        <v>单位名称：香格里拉市退役军人事务局</v>
      </c>
      <c r="B4" s="7"/>
      <c r="C4" s="7"/>
      <c r="D4" s="7"/>
      <c r="E4" s="8"/>
      <c r="F4" s="8"/>
      <c r="G4" s="9" t="s">
        <v>190</v>
      </c>
    </row>
    <row r="5" s="1" customFormat="1" ht="21.75" customHeight="1" spans="1:7">
      <c r="A5" s="10" t="s">
        <v>312</v>
      </c>
      <c r="B5" s="10" t="s">
        <v>311</v>
      </c>
      <c r="C5" s="10" t="s">
        <v>201</v>
      </c>
      <c r="D5" s="11" t="s">
        <v>702</v>
      </c>
      <c r="E5" s="12" t="s">
        <v>61</v>
      </c>
      <c r="F5" s="13"/>
      <c r="G5" s="14"/>
    </row>
    <row r="6" s="1" customFormat="1" ht="21.75" customHeight="1" spans="1:7">
      <c r="A6" s="15"/>
      <c r="B6" s="15"/>
      <c r="C6" s="15"/>
      <c r="D6" s="16"/>
      <c r="E6" s="10" t="s">
        <v>703</v>
      </c>
      <c r="F6" s="10" t="s">
        <v>704</v>
      </c>
      <c r="G6" s="11" t="s">
        <v>705</v>
      </c>
    </row>
    <row r="7" s="1" customFormat="1" ht="40.5" customHeight="1" spans="1:7">
      <c r="A7" s="17"/>
      <c r="B7" s="17"/>
      <c r="C7" s="17"/>
      <c r="D7" s="18"/>
      <c r="E7" s="17" t="s">
        <v>60</v>
      </c>
      <c r="F7" s="17"/>
      <c r="G7" s="18"/>
    </row>
    <row r="8" s="1" customFormat="1" ht="19.5" customHeight="1" spans="1:7">
      <c r="A8" s="19">
        <v>1</v>
      </c>
      <c r="B8" s="19"/>
      <c r="C8" s="19">
        <v>3</v>
      </c>
      <c r="D8" s="19">
        <v>4</v>
      </c>
      <c r="E8" s="19">
        <v>8</v>
      </c>
      <c r="F8" s="19">
        <v>9</v>
      </c>
      <c r="G8" s="20">
        <v>10</v>
      </c>
    </row>
    <row r="9" s="1" customFormat="1" ht="22.5" customHeight="1" spans="1:7">
      <c r="A9" s="21" t="s">
        <v>73</v>
      </c>
      <c r="B9" s="22"/>
      <c r="C9" s="22"/>
      <c r="D9" s="21"/>
      <c r="E9" s="23">
        <v>8977682.96</v>
      </c>
      <c r="F9" s="23"/>
      <c r="G9" s="23"/>
    </row>
    <row r="10" s="1" customFormat="1" ht="22.5" customHeight="1" spans="1:7">
      <c r="A10" s="21"/>
      <c r="B10" s="22" t="s">
        <v>706</v>
      </c>
      <c r="C10" s="22" t="s">
        <v>323</v>
      </c>
      <c r="D10" s="21" t="s">
        <v>707</v>
      </c>
      <c r="E10" s="23">
        <v>10000</v>
      </c>
      <c r="F10" s="23"/>
      <c r="G10" s="23"/>
    </row>
    <row r="11" s="1" customFormat="1" ht="22.5" customHeight="1" spans="1:7">
      <c r="A11" s="24"/>
      <c r="B11" s="22" t="s">
        <v>706</v>
      </c>
      <c r="C11" s="22" t="s">
        <v>329</v>
      </c>
      <c r="D11" s="21" t="s">
        <v>707</v>
      </c>
      <c r="E11" s="23">
        <v>250000</v>
      </c>
      <c r="F11" s="23"/>
      <c r="G11" s="23"/>
    </row>
    <row r="12" s="1" customFormat="1" ht="22.5" customHeight="1" spans="1:7">
      <c r="A12" s="24"/>
      <c r="B12" s="22" t="s">
        <v>706</v>
      </c>
      <c r="C12" s="22" t="s">
        <v>350</v>
      </c>
      <c r="D12" s="21" t="s">
        <v>707</v>
      </c>
      <c r="E12" s="23">
        <v>10000</v>
      </c>
      <c r="F12" s="23"/>
      <c r="G12" s="23"/>
    </row>
    <row r="13" s="1" customFormat="1" ht="22.5" customHeight="1" spans="1:7">
      <c r="A13" s="24"/>
      <c r="B13" s="22" t="s">
        <v>706</v>
      </c>
      <c r="C13" s="22" t="s">
        <v>327</v>
      </c>
      <c r="D13" s="21" t="s">
        <v>707</v>
      </c>
      <c r="E13" s="23">
        <v>5000</v>
      </c>
      <c r="F13" s="23"/>
      <c r="G13" s="23"/>
    </row>
    <row r="14" s="1" customFormat="1" ht="22.5" customHeight="1" spans="1:7">
      <c r="A14" s="24"/>
      <c r="B14" s="22" t="s">
        <v>706</v>
      </c>
      <c r="C14" s="22" t="s">
        <v>344</v>
      </c>
      <c r="D14" s="21" t="s">
        <v>707</v>
      </c>
      <c r="E14" s="23">
        <v>200000</v>
      </c>
      <c r="F14" s="23"/>
      <c r="G14" s="23"/>
    </row>
    <row r="15" s="1" customFormat="1" ht="22.5" customHeight="1" spans="1:7">
      <c r="A15" s="24"/>
      <c r="B15" s="22" t="s">
        <v>706</v>
      </c>
      <c r="C15" s="22" t="s">
        <v>340</v>
      </c>
      <c r="D15" s="21" t="s">
        <v>707</v>
      </c>
      <c r="E15" s="23">
        <v>24500</v>
      </c>
      <c r="F15" s="23"/>
      <c r="G15" s="23"/>
    </row>
    <row r="16" s="1" customFormat="1" ht="22.5" customHeight="1" spans="1:7">
      <c r="A16" s="24"/>
      <c r="B16" s="22" t="s">
        <v>706</v>
      </c>
      <c r="C16" s="22" t="s">
        <v>336</v>
      </c>
      <c r="D16" s="21" t="s">
        <v>707</v>
      </c>
      <c r="E16" s="23">
        <v>28000</v>
      </c>
      <c r="F16" s="23"/>
      <c r="G16" s="23"/>
    </row>
    <row r="17" s="1" customFormat="1" ht="22.5" customHeight="1" spans="1:7">
      <c r="A17" s="24"/>
      <c r="B17" s="22" t="s">
        <v>706</v>
      </c>
      <c r="C17" s="22" t="s">
        <v>348</v>
      </c>
      <c r="D17" s="21" t="s">
        <v>707</v>
      </c>
      <c r="E17" s="23">
        <v>70000</v>
      </c>
      <c r="F17" s="23"/>
      <c r="G17" s="23"/>
    </row>
    <row r="18" s="1" customFormat="1" ht="22.5" customHeight="1" spans="1:7">
      <c r="A18" s="24"/>
      <c r="B18" s="22" t="s">
        <v>706</v>
      </c>
      <c r="C18" s="22" t="s">
        <v>356</v>
      </c>
      <c r="D18" s="21" t="s">
        <v>707</v>
      </c>
      <c r="E18" s="23">
        <v>4526370.76</v>
      </c>
      <c r="F18" s="23"/>
      <c r="G18" s="23"/>
    </row>
    <row r="19" s="1" customFormat="1" ht="22.5" customHeight="1" spans="1:7">
      <c r="A19" s="24"/>
      <c r="B19" s="22" t="s">
        <v>706</v>
      </c>
      <c r="C19" s="22" t="s">
        <v>352</v>
      </c>
      <c r="D19" s="21" t="s">
        <v>707</v>
      </c>
      <c r="E19" s="23">
        <v>30000</v>
      </c>
      <c r="F19" s="23"/>
      <c r="G19" s="23"/>
    </row>
    <row r="20" s="1" customFormat="1" ht="22.5" customHeight="1" spans="1:7">
      <c r="A20" s="24"/>
      <c r="B20" s="22" t="s">
        <v>706</v>
      </c>
      <c r="C20" s="22" t="s">
        <v>320</v>
      </c>
      <c r="D20" s="21" t="s">
        <v>707</v>
      </c>
      <c r="E20" s="23">
        <v>45000</v>
      </c>
      <c r="F20" s="23"/>
      <c r="G20" s="23"/>
    </row>
    <row r="21" s="1" customFormat="1" ht="22.5" customHeight="1" spans="1:7">
      <c r="A21" s="24"/>
      <c r="B21" s="22" t="s">
        <v>708</v>
      </c>
      <c r="C21" s="22" t="s">
        <v>354</v>
      </c>
      <c r="D21" s="21" t="s">
        <v>707</v>
      </c>
      <c r="E21" s="23">
        <v>3268812.2</v>
      </c>
      <c r="F21" s="23"/>
      <c r="G21" s="23"/>
    </row>
    <row r="22" s="1" customFormat="1" ht="22.5" customHeight="1" spans="1:7">
      <c r="A22" s="24"/>
      <c r="B22" s="22" t="s">
        <v>708</v>
      </c>
      <c r="C22" s="22" t="s">
        <v>331</v>
      </c>
      <c r="D22" s="21" t="s">
        <v>707</v>
      </c>
      <c r="E22" s="23">
        <v>70000</v>
      </c>
      <c r="F22" s="23"/>
      <c r="G22" s="23"/>
    </row>
    <row r="23" s="1" customFormat="1" ht="22.5" customHeight="1" spans="1:7">
      <c r="A23" s="24"/>
      <c r="B23" s="22" t="s">
        <v>708</v>
      </c>
      <c r="C23" s="22" t="s">
        <v>358</v>
      </c>
      <c r="D23" s="21" t="s">
        <v>707</v>
      </c>
      <c r="E23" s="23">
        <v>405000</v>
      </c>
      <c r="F23" s="23"/>
      <c r="G23" s="23"/>
    </row>
    <row r="24" s="1" customFormat="1" ht="22.5" customHeight="1" spans="1:7">
      <c r="A24" s="24"/>
      <c r="B24" s="22" t="s">
        <v>709</v>
      </c>
      <c r="C24" s="22" t="s">
        <v>317</v>
      </c>
      <c r="D24" s="21" t="s">
        <v>707</v>
      </c>
      <c r="E24" s="23">
        <v>35000</v>
      </c>
      <c r="F24" s="23"/>
      <c r="G24" s="23"/>
    </row>
    <row r="25" s="1" customFormat="1" ht="22.5" customHeight="1" spans="1:7">
      <c r="A25" s="25" t="s">
        <v>58</v>
      </c>
      <c r="B25" s="26" t="s">
        <v>683</v>
      </c>
      <c r="C25" s="26"/>
      <c r="D25" s="27"/>
      <c r="E25" s="23">
        <v>8977682.96</v>
      </c>
      <c r="F25" s="23"/>
      <c r="G25" s="23"/>
    </row>
  </sheetData>
  <mergeCells count="11">
    <mergeCell ref="A3:G3"/>
    <mergeCell ref="A4:D4"/>
    <mergeCell ref="E5:G5"/>
    <mergeCell ref="A25:D25"/>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workbookViewId="0">
      <pane ySplit="1" topLeftCell="A3" activePane="bottomLeft" state="frozen"/>
      <selection/>
      <selection pane="bottomLeft" activeCell="B27" sqref="B27"/>
    </sheetView>
  </sheetViews>
  <sheetFormatPr defaultColWidth="8" defaultRowHeight="14.25" customHeight="1"/>
  <cols>
    <col min="1" max="1" width="21.1388888888889" customWidth="1"/>
    <col min="2" max="2" width="35.2777777777778" customWidth="1"/>
    <col min="3" max="19" width="16.1759259259259" customWidth="1"/>
  </cols>
  <sheetData>
    <row r="1" customHeight="1" spans="1:19">
      <c r="A1" s="2"/>
      <c r="B1" s="2"/>
      <c r="C1" s="2"/>
      <c r="D1" s="2"/>
      <c r="E1" s="2"/>
      <c r="F1" s="2"/>
      <c r="G1" s="2"/>
      <c r="H1" s="2"/>
      <c r="I1" s="2"/>
      <c r="J1" s="2"/>
      <c r="K1" s="2"/>
      <c r="L1" s="2"/>
      <c r="M1" s="2"/>
      <c r="N1" s="2"/>
      <c r="O1" s="2"/>
      <c r="P1" s="2"/>
      <c r="Q1" s="2"/>
      <c r="R1" s="2"/>
      <c r="S1" s="2"/>
    </row>
    <row r="2" ht="12" customHeight="1" spans="1:19">
      <c r="A2" s="47"/>
      <c r="J2" s="271"/>
      <c r="R2" s="4" t="s">
        <v>54</v>
      </c>
    </row>
    <row r="3" ht="36" customHeight="1" spans="1:19">
      <c r="A3" s="272" t="s">
        <v>55</v>
      </c>
      <c r="B3" s="28"/>
      <c r="C3" s="28"/>
      <c r="D3" s="28"/>
      <c r="E3" s="28"/>
      <c r="F3" s="28"/>
      <c r="G3" s="28"/>
      <c r="H3" s="28"/>
      <c r="I3" s="28"/>
      <c r="J3" s="65"/>
      <c r="K3" s="28"/>
      <c r="L3" s="28"/>
      <c r="M3" s="28"/>
      <c r="N3" s="28"/>
      <c r="O3" s="28"/>
      <c r="P3" s="28"/>
      <c r="Q3" s="28"/>
      <c r="R3" s="28"/>
      <c r="S3" s="28"/>
    </row>
    <row r="4" ht="20.25" customHeight="1" spans="1:19">
      <c r="A4" s="273" t="s">
        <v>2</v>
      </c>
      <c r="B4" s="29"/>
      <c r="C4" s="29"/>
      <c r="D4" s="29"/>
      <c r="E4" s="29"/>
      <c r="F4" s="29"/>
      <c r="G4" s="29"/>
      <c r="H4" s="29"/>
      <c r="I4" s="29"/>
      <c r="J4" s="274"/>
      <c r="K4" s="29"/>
      <c r="L4" s="29"/>
      <c r="M4" s="29"/>
      <c r="N4" s="30"/>
      <c r="O4" s="30"/>
      <c r="P4" s="30"/>
      <c r="Q4" s="30"/>
      <c r="R4" s="30" t="s">
        <v>3</v>
      </c>
      <c r="S4" s="30" t="s">
        <v>3</v>
      </c>
    </row>
    <row r="5" ht="18.75" customHeight="1" spans="1:19">
      <c r="A5" s="275" t="s">
        <v>56</v>
      </c>
      <c r="B5" s="276" t="s">
        <v>57</v>
      </c>
      <c r="C5" s="276" t="s">
        <v>58</v>
      </c>
      <c r="D5" s="277" t="s">
        <v>59</v>
      </c>
      <c r="E5" s="278"/>
      <c r="F5" s="278"/>
      <c r="G5" s="278"/>
      <c r="H5" s="278"/>
      <c r="I5" s="278"/>
      <c r="J5" s="279"/>
      <c r="K5" s="278"/>
      <c r="L5" s="278"/>
      <c r="M5" s="278"/>
      <c r="N5" s="280"/>
      <c r="O5" s="280" t="s">
        <v>47</v>
      </c>
      <c r="P5" s="280"/>
      <c r="Q5" s="280"/>
      <c r="R5" s="280"/>
      <c r="S5" s="280"/>
    </row>
    <row r="6" ht="18" customHeight="1" spans="1:19">
      <c r="A6" s="281"/>
      <c r="B6" s="282"/>
      <c r="C6" s="282"/>
      <c r="D6" s="282" t="s">
        <v>60</v>
      </c>
      <c r="E6" s="282" t="s">
        <v>61</v>
      </c>
      <c r="F6" s="282" t="s">
        <v>62</v>
      </c>
      <c r="G6" s="282" t="s">
        <v>63</v>
      </c>
      <c r="H6" s="282" t="s">
        <v>64</v>
      </c>
      <c r="I6" s="283" t="s">
        <v>65</v>
      </c>
      <c r="J6" s="284"/>
      <c r="K6" s="283" t="s">
        <v>66</v>
      </c>
      <c r="L6" s="283" t="s">
        <v>67</v>
      </c>
      <c r="M6" s="283" t="s">
        <v>68</v>
      </c>
      <c r="N6" s="285" t="s">
        <v>69</v>
      </c>
      <c r="O6" s="286" t="s">
        <v>60</v>
      </c>
      <c r="P6" s="286" t="s">
        <v>61</v>
      </c>
      <c r="Q6" s="286" t="s">
        <v>62</v>
      </c>
      <c r="R6" s="286" t="s">
        <v>63</v>
      </c>
      <c r="S6" s="286" t="s">
        <v>70</v>
      </c>
    </row>
    <row r="7" ht="29.25" customHeight="1" spans="1:19">
      <c r="A7" s="287"/>
      <c r="B7" s="288"/>
      <c r="C7" s="288"/>
      <c r="D7" s="288"/>
      <c r="E7" s="288"/>
      <c r="F7" s="288"/>
      <c r="G7" s="288"/>
      <c r="H7" s="288"/>
      <c r="I7" s="289" t="s">
        <v>60</v>
      </c>
      <c r="J7" s="289" t="s">
        <v>71</v>
      </c>
      <c r="K7" s="289" t="s">
        <v>66</v>
      </c>
      <c r="L7" s="289" t="s">
        <v>67</v>
      </c>
      <c r="M7" s="289" t="s">
        <v>68</v>
      </c>
      <c r="N7" s="289" t="s">
        <v>69</v>
      </c>
      <c r="O7" s="289"/>
      <c r="P7" s="289"/>
      <c r="Q7" s="289"/>
      <c r="R7" s="289"/>
      <c r="S7" s="289"/>
    </row>
    <row r="8" ht="16.5" customHeight="1" spans="1:19">
      <c r="A8" s="290">
        <v>1</v>
      </c>
      <c r="B8" s="43">
        <v>2</v>
      </c>
      <c r="C8" s="43">
        <v>3</v>
      </c>
      <c r="D8" s="43">
        <v>4</v>
      </c>
      <c r="E8" s="290">
        <v>5</v>
      </c>
      <c r="F8" s="43">
        <v>6</v>
      </c>
      <c r="G8" s="43">
        <v>7</v>
      </c>
      <c r="H8" s="290">
        <v>8</v>
      </c>
      <c r="I8" s="43">
        <v>9</v>
      </c>
      <c r="J8" s="44">
        <v>10</v>
      </c>
      <c r="K8" s="44">
        <v>11</v>
      </c>
      <c r="L8" s="291">
        <v>12</v>
      </c>
      <c r="M8" s="44">
        <v>13</v>
      </c>
      <c r="N8" s="44">
        <v>14</v>
      </c>
      <c r="O8" s="44">
        <v>15</v>
      </c>
      <c r="P8" s="44">
        <v>16</v>
      </c>
      <c r="Q8" s="44">
        <v>17</v>
      </c>
      <c r="R8" s="44">
        <v>18</v>
      </c>
      <c r="S8" s="44">
        <v>19</v>
      </c>
    </row>
    <row r="9" s="1" customFormat="1" ht="22.5" customHeight="1" spans="1:19">
      <c r="A9" s="292" t="s">
        <v>72</v>
      </c>
      <c r="B9" s="293" t="s">
        <v>73</v>
      </c>
      <c r="C9" s="294">
        <v>16995084.2</v>
      </c>
      <c r="D9" s="294">
        <v>16995084.2</v>
      </c>
      <c r="E9" s="295">
        <v>16995084.2</v>
      </c>
      <c r="F9" s="295"/>
      <c r="G9" s="295"/>
      <c r="H9" s="295"/>
      <c r="I9" s="295"/>
      <c r="J9" s="295"/>
      <c r="K9" s="295"/>
      <c r="L9" s="295"/>
      <c r="M9" s="295"/>
      <c r="N9" s="295"/>
      <c r="O9" s="296"/>
      <c r="P9" s="296"/>
      <c r="Q9" s="296"/>
      <c r="R9" s="296"/>
      <c r="S9" s="296"/>
    </row>
    <row r="10" s="1" customFormat="1" ht="22.5" customHeight="1" spans="1:19">
      <c r="A10" s="297" t="s">
        <v>58</v>
      </c>
      <c r="B10" s="298"/>
      <c r="C10" s="295">
        <v>16995084.2</v>
      </c>
      <c r="D10" s="295">
        <v>16995084.2</v>
      </c>
      <c r="E10" s="295">
        <v>16995084.2</v>
      </c>
      <c r="F10" s="295"/>
      <c r="G10" s="295"/>
      <c r="H10" s="295"/>
      <c r="I10" s="295"/>
      <c r="J10" s="295"/>
      <c r="K10" s="295"/>
      <c r="L10" s="295"/>
      <c r="M10" s="295"/>
      <c r="N10" s="295"/>
      <c r="O10" s="296"/>
      <c r="P10" s="296"/>
      <c r="Q10" s="296"/>
      <c r="R10" s="296"/>
      <c r="S10" s="296"/>
    </row>
  </sheetData>
  <mergeCells count="20">
    <mergeCell ref="R2:S2"/>
    <mergeCell ref="A3:S3"/>
    <mergeCell ref="A4:D4"/>
    <mergeCell ref="R4:S4"/>
    <mergeCell ref="D5:N5"/>
    <mergeCell ref="O5:S5"/>
    <mergeCell ref="I6:N6"/>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5"/>
  <sheetViews>
    <sheetView showZeros="0" workbookViewId="0">
      <pane ySplit="1" topLeftCell="A16" activePane="bottomLeft" state="frozen"/>
      <selection/>
      <selection pane="bottomLeft" activeCell="E9" sqref="E9"/>
    </sheetView>
  </sheetViews>
  <sheetFormatPr defaultColWidth="9.13888888888889" defaultRowHeight="14.25" customHeight="1"/>
  <cols>
    <col min="1" max="1" width="14.2777777777778" customWidth="1"/>
    <col min="2" max="2" width="32.5740740740741" customWidth="1"/>
    <col min="3" max="6" width="18.8518518518519" customWidth="1"/>
    <col min="7" max="7" width="21.2777777777778" customWidth="1"/>
    <col min="8" max="9" width="18.8518518518519" customWidth="1"/>
    <col min="10" max="10" width="17.8518518518519" customWidth="1"/>
    <col min="11" max="15" width="18.8518518518519" customWidth="1"/>
  </cols>
  <sheetData>
    <row r="1" customHeight="1" spans="1:15">
      <c r="A1" s="2"/>
      <c r="B1" s="2"/>
      <c r="C1" s="2"/>
      <c r="D1" s="2"/>
      <c r="E1" s="2"/>
      <c r="F1" s="2"/>
      <c r="G1" s="2"/>
      <c r="H1" s="2"/>
      <c r="I1" s="2"/>
      <c r="J1" s="2"/>
      <c r="K1" s="2"/>
      <c r="L1" s="2"/>
      <c r="M1" s="2"/>
      <c r="N1" s="2"/>
      <c r="O1" s="2"/>
    </row>
    <row r="2" ht="15.75" customHeight="1" spans="1:15">
      <c r="O2" s="77" t="s">
        <v>74</v>
      </c>
    </row>
    <row r="3" ht="28.5" customHeight="1" spans="1:15">
      <c r="A3" s="28" t="s">
        <v>75</v>
      </c>
      <c r="B3" s="28"/>
      <c r="C3" s="28"/>
      <c r="D3" s="28"/>
      <c r="E3" s="28"/>
      <c r="F3" s="28"/>
      <c r="G3" s="28"/>
      <c r="H3" s="28"/>
      <c r="I3" s="28"/>
      <c r="J3" s="28"/>
      <c r="K3" s="28"/>
      <c r="L3" s="28"/>
      <c r="M3" s="28"/>
      <c r="N3" s="28"/>
      <c r="O3" s="28"/>
    </row>
    <row r="4" ht="15" customHeight="1" spans="1:15">
      <c r="A4" s="264" t="s">
        <v>2</v>
      </c>
      <c r="B4" s="265"/>
      <c r="C4" s="266"/>
      <c r="D4" s="266"/>
      <c r="E4" s="266"/>
      <c r="F4" s="266"/>
      <c r="G4" s="29"/>
      <c r="H4" s="266"/>
      <c r="I4" s="266"/>
      <c r="J4" s="29"/>
      <c r="K4" s="266"/>
      <c r="L4" s="266"/>
      <c r="M4" s="29"/>
      <c r="N4" s="29"/>
      <c r="O4" s="267" t="s">
        <v>3</v>
      </c>
    </row>
    <row r="5" ht="18.75" customHeight="1" spans="1:15">
      <c r="A5" s="32" t="s">
        <v>76</v>
      </c>
      <c r="B5" s="32" t="s">
        <v>77</v>
      </c>
      <c r="C5" s="33" t="s">
        <v>58</v>
      </c>
      <c r="D5" s="268" t="s">
        <v>61</v>
      </c>
      <c r="E5" s="268"/>
      <c r="F5" s="268"/>
      <c r="G5" s="269" t="s">
        <v>62</v>
      </c>
      <c r="H5" s="32" t="s">
        <v>63</v>
      </c>
      <c r="I5" s="32" t="s">
        <v>78</v>
      </c>
      <c r="J5" s="34" t="s">
        <v>79</v>
      </c>
      <c r="K5" s="120" t="s">
        <v>80</v>
      </c>
      <c r="L5" s="120" t="s">
        <v>81</v>
      </c>
      <c r="M5" s="120" t="s">
        <v>82</v>
      </c>
      <c r="N5" s="120" t="s">
        <v>83</v>
      </c>
      <c r="O5" s="123" t="s">
        <v>84</v>
      </c>
    </row>
    <row r="6" ht="30" customHeight="1" spans="1:15">
      <c r="A6" s="42"/>
      <c r="B6" s="42"/>
      <c r="C6" s="42"/>
      <c r="D6" s="268" t="s">
        <v>60</v>
      </c>
      <c r="E6" s="268" t="s">
        <v>85</v>
      </c>
      <c r="F6" s="268" t="s">
        <v>86</v>
      </c>
      <c r="G6" s="42"/>
      <c r="H6" s="42"/>
      <c r="I6" s="42"/>
      <c r="J6" s="268" t="s">
        <v>60</v>
      </c>
      <c r="K6" s="131" t="s">
        <v>80</v>
      </c>
      <c r="L6" s="131" t="s">
        <v>81</v>
      </c>
      <c r="M6" s="131" t="s">
        <v>82</v>
      </c>
      <c r="N6" s="131" t="s">
        <v>83</v>
      </c>
      <c r="O6" s="131" t="s">
        <v>84</v>
      </c>
    </row>
    <row r="7" ht="16.5" customHeight="1" spans="1:15">
      <c r="A7" s="268">
        <v>1</v>
      </c>
      <c r="B7" s="268">
        <v>2</v>
      </c>
      <c r="C7" s="268">
        <v>3</v>
      </c>
      <c r="D7" s="268">
        <v>4</v>
      </c>
      <c r="E7" s="268">
        <v>5</v>
      </c>
      <c r="F7" s="268">
        <v>6</v>
      </c>
      <c r="G7" s="268">
        <v>7</v>
      </c>
      <c r="H7" s="68">
        <v>8</v>
      </c>
      <c r="I7" s="68">
        <v>9</v>
      </c>
      <c r="J7" s="68">
        <v>10</v>
      </c>
      <c r="K7" s="68">
        <v>11</v>
      </c>
      <c r="L7" s="68">
        <v>12</v>
      </c>
      <c r="M7" s="68">
        <v>13</v>
      </c>
      <c r="N7" s="68">
        <v>14</v>
      </c>
      <c r="O7" s="268">
        <v>15</v>
      </c>
    </row>
    <row r="8" s="1" customFormat="1" ht="22.5" customHeight="1" spans="1:15">
      <c r="A8" s="254" t="s">
        <v>87</v>
      </c>
      <c r="B8" s="254" t="s">
        <v>88</v>
      </c>
      <c r="C8" s="208">
        <v>8204096.25</v>
      </c>
      <c r="D8" s="208">
        <v>8204096.25</v>
      </c>
      <c r="E8" s="208">
        <v>7456596.25</v>
      </c>
      <c r="F8" s="208">
        <v>747500</v>
      </c>
      <c r="G8" s="208"/>
      <c r="H8" s="208"/>
      <c r="I8" s="208"/>
      <c r="J8" s="208"/>
      <c r="K8" s="208"/>
      <c r="L8" s="208"/>
      <c r="M8" s="208"/>
      <c r="N8" s="208"/>
      <c r="O8" s="208"/>
    </row>
    <row r="9" s="1" customFormat="1" ht="22.5" customHeight="1" spans="1:15">
      <c r="A9" s="254" t="s">
        <v>89</v>
      </c>
      <c r="B9" s="254" t="str">
        <f>"  "&amp;"行政事业单位养老支出"</f>
        <v>  行政事业单位养老支出</v>
      </c>
      <c r="C9" s="208">
        <v>403457.44</v>
      </c>
      <c r="D9" s="208">
        <v>403457.44</v>
      </c>
      <c r="E9" s="208">
        <v>363457.44</v>
      </c>
      <c r="F9" s="208">
        <v>40000</v>
      </c>
      <c r="G9" s="208"/>
      <c r="H9" s="208"/>
      <c r="I9" s="208"/>
      <c r="J9" s="208"/>
      <c r="K9" s="208"/>
      <c r="L9" s="208"/>
      <c r="M9" s="208"/>
      <c r="N9" s="208"/>
      <c r="O9" s="208"/>
    </row>
    <row r="10" s="1" customFormat="1" ht="22.5" customHeight="1" spans="1:15">
      <c r="A10" s="254" t="s">
        <v>90</v>
      </c>
      <c r="B10" s="254" t="str">
        <f>"    "&amp;"机关事业单位基本养老保险缴费支出"</f>
        <v>    机关事业单位基本养老保险缴费支出</v>
      </c>
      <c r="C10" s="208">
        <v>403157.44</v>
      </c>
      <c r="D10" s="208">
        <v>403157.44</v>
      </c>
      <c r="E10" s="208">
        <v>363157.44</v>
      </c>
      <c r="F10" s="208">
        <v>40000</v>
      </c>
      <c r="G10" s="208"/>
      <c r="H10" s="208"/>
      <c r="I10" s="208"/>
      <c r="J10" s="208"/>
      <c r="K10" s="208"/>
      <c r="L10" s="208"/>
      <c r="M10" s="208"/>
      <c r="N10" s="208"/>
      <c r="O10" s="208"/>
    </row>
    <row r="11" s="1" customFormat="1" ht="22.5" customHeight="1" spans="1:15">
      <c r="A11" s="254" t="s">
        <v>91</v>
      </c>
      <c r="B11" s="254" t="str">
        <f>"    "&amp;"机关事业单位职业年金缴费支出"</f>
        <v>    机关事业单位职业年金缴费支出</v>
      </c>
      <c r="C11" s="208"/>
      <c r="D11" s="208"/>
      <c r="E11" s="208"/>
      <c r="F11" s="208"/>
      <c r="G11" s="208"/>
      <c r="H11" s="208"/>
      <c r="I11" s="208"/>
      <c r="J11" s="208"/>
      <c r="K11" s="208"/>
      <c r="L11" s="208"/>
      <c r="M11" s="208"/>
      <c r="N11" s="208"/>
      <c r="O11" s="208"/>
    </row>
    <row r="12" s="1" customFormat="1" ht="22.5" customHeight="1" spans="1:15">
      <c r="A12" s="254" t="s">
        <v>92</v>
      </c>
      <c r="B12" s="254" t="str">
        <f>"    "&amp;"其他行政事业单位养老支出"</f>
        <v>    其他行政事业单位养老支出</v>
      </c>
      <c r="C12" s="208">
        <v>300</v>
      </c>
      <c r="D12" s="208">
        <v>300</v>
      </c>
      <c r="E12" s="208">
        <v>300</v>
      </c>
      <c r="F12" s="208"/>
      <c r="G12" s="208"/>
      <c r="H12" s="208"/>
      <c r="I12" s="208"/>
      <c r="J12" s="208"/>
      <c r="K12" s="208"/>
      <c r="L12" s="208"/>
      <c r="M12" s="208"/>
      <c r="N12" s="208"/>
      <c r="O12" s="208"/>
    </row>
    <row r="13" s="1" customFormat="1" ht="22.5" customHeight="1" spans="1:15">
      <c r="A13" s="254" t="s">
        <v>93</v>
      </c>
      <c r="B13" s="254" t="str">
        <f>"  "&amp;"抚恤"</f>
        <v>  抚恤</v>
      </c>
      <c r="C13" s="208">
        <v>1332420</v>
      </c>
      <c r="D13" s="208">
        <v>1332420</v>
      </c>
      <c r="E13" s="208">
        <v>1332420</v>
      </c>
      <c r="F13" s="208"/>
      <c r="G13" s="208"/>
      <c r="H13" s="208"/>
      <c r="I13" s="208"/>
      <c r="J13" s="208"/>
      <c r="K13" s="208"/>
      <c r="L13" s="208"/>
      <c r="M13" s="208"/>
      <c r="N13" s="208"/>
      <c r="O13" s="208"/>
    </row>
    <row r="14" s="1" customFormat="1" ht="22.5" customHeight="1" spans="1:15">
      <c r="A14" s="254" t="s">
        <v>94</v>
      </c>
      <c r="B14" s="254" t="str">
        <f>"    "&amp;"死亡抚恤"</f>
        <v>    死亡抚恤</v>
      </c>
      <c r="C14" s="208">
        <v>65192</v>
      </c>
      <c r="D14" s="208">
        <v>65192</v>
      </c>
      <c r="E14" s="208">
        <v>65192</v>
      </c>
      <c r="F14" s="208"/>
      <c r="G14" s="208"/>
      <c r="H14" s="208"/>
      <c r="I14" s="208"/>
      <c r="J14" s="208"/>
      <c r="K14" s="208"/>
      <c r="L14" s="208"/>
      <c r="M14" s="208"/>
      <c r="N14" s="208"/>
      <c r="O14" s="208"/>
    </row>
    <row r="15" s="1" customFormat="1" ht="22.5" customHeight="1" spans="1:15">
      <c r="A15" s="254" t="s">
        <v>95</v>
      </c>
      <c r="B15" s="254" t="str">
        <f>"    "&amp;"伤残抚恤"</f>
        <v>    伤残抚恤</v>
      </c>
      <c r="C15" s="208">
        <v>300000</v>
      </c>
      <c r="D15" s="208">
        <v>300000</v>
      </c>
      <c r="E15" s="208">
        <v>300000</v>
      </c>
      <c r="F15" s="208"/>
      <c r="G15" s="208"/>
      <c r="H15" s="208"/>
      <c r="I15" s="208"/>
      <c r="J15" s="208"/>
      <c r="K15" s="208"/>
      <c r="L15" s="208"/>
      <c r="M15" s="208"/>
      <c r="N15" s="208"/>
      <c r="O15" s="208"/>
    </row>
    <row r="16" s="1" customFormat="1" ht="22.5" customHeight="1" spans="1:15">
      <c r="A16" s="254" t="s">
        <v>96</v>
      </c>
      <c r="B16" s="254" t="str">
        <f>"    "&amp;"义务兵优待"</f>
        <v>    义务兵优待</v>
      </c>
      <c r="C16" s="208">
        <v>60000</v>
      </c>
      <c r="D16" s="208">
        <v>60000</v>
      </c>
      <c r="E16" s="208">
        <v>60000</v>
      </c>
      <c r="F16" s="208"/>
      <c r="G16" s="208"/>
      <c r="H16" s="208"/>
      <c r="I16" s="208"/>
      <c r="J16" s="208"/>
      <c r="K16" s="208"/>
      <c r="L16" s="208"/>
      <c r="M16" s="208"/>
      <c r="N16" s="208"/>
      <c r="O16" s="208"/>
    </row>
    <row r="17" s="1" customFormat="1" ht="22.5" customHeight="1" spans="1:15">
      <c r="A17" s="254" t="s">
        <v>97</v>
      </c>
      <c r="B17" s="254" t="str">
        <f>"    "&amp;"其他优抚支出"</f>
        <v>    其他优抚支出</v>
      </c>
      <c r="C17" s="208">
        <v>907228</v>
      </c>
      <c r="D17" s="208">
        <v>907228</v>
      </c>
      <c r="E17" s="208">
        <v>907228</v>
      </c>
      <c r="F17" s="208"/>
      <c r="G17" s="208"/>
      <c r="H17" s="208"/>
      <c r="I17" s="208"/>
      <c r="J17" s="208"/>
      <c r="K17" s="208"/>
      <c r="L17" s="208"/>
      <c r="M17" s="208"/>
      <c r="N17" s="208"/>
      <c r="O17" s="208"/>
    </row>
    <row r="18" s="1" customFormat="1" ht="22.5" customHeight="1" spans="1:15">
      <c r="A18" s="254" t="s">
        <v>98</v>
      </c>
      <c r="B18" s="254" t="str">
        <f>"  "&amp;"退役安置"</f>
        <v>  退役安置</v>
      </c>
      <c r="C18" s="208">
        <v>2423864.68</v>
      </c>
      <c r="D18" s="208">
        <v>2423864.68</v>
      </c>
      <c r="E18" s="208">
        <v>2395864.68</v>
      </c>
      <c r="F18" s="208">
        <v>28000</v>
      </c>
      <c r="G18" s="208"/>
      <c r="H18" s="208"/>
      <c r="I18" s="208"/>
      <c r="J18" s="208"/>
      <c r="K18" s="208"/>
      <c r="L18" s="208"/>
      <c r="M18" s="208"/>
      <c r="N18" s="208"/>
      <c r="O18" s="208"/>
    </row>
    <row r="19" s="1" customFormat="1" ht="22.5" customHeight="1" spans="1:15">
      <c r="A19" s="254" t="s">
        <v>99</v>
      </c>
      <c r="B19" s="254" t="str">
        <f>"    "&amp;"军队移交政府的离退休人员安置"</f>
        <v>    军队移交政府的离退休人员安置</v>
      </c>
      <c r="C19" s="208">
        <v>20000</v>
      </c>
      <c r="D19" s="208">
        <v>20000</v>
      </c>
      <c r="E19" s="208">
        <v>20000</v>
      </c>
      <c r="F19" s="208"/>
      <c r="G19" s="208"/>
      <c r="H19" s="208"/>
      <c r="I19" s="208"/>
      <c r="J19" s="208"/>
      <c r="K19" s="208"/>
      <c r="L19" s="208"/>
      <c r="M19" s="208"/>
      <c r="N19" s="208"/>
      <c r="O19" s="208"/>
    </row>
    <row r="20" s="1" customFormat="1" ht="22.5" customHeight="1" spans="1:15">
      <c r="A20" s="254" t="s">
        <v>100</v>
      </c>
      <c r="B20" s="254" t="str">
        <f>"    "&amp;"退役士兵管理教育"</f>
        <v>    退役士兵管理教育</v>
      </c>
      <c r="C20" s="208">
        <v>28000</v>
      </c>
      <c r="D20" s="208">
        <v>28000</v>
      </c>
      <c r="E20" s="208"/>
      <c r="F20" s="208">
        <v>28000</v>
      </c>
      <c r="G20" s="208"/>
      <c r="H20" s="208"/>
      <c r="I20" s="208"/>
      <c r="J20" s="208"/>
      <c r="K20" s="208"/>
      <c r="L20" s="208"/>
      <c r="M20" s="208"/>
      <c r="N20" s="208"/>
      <c r="O20" s="208"/>
    </row>
    <row r="21" s="1" customFormat="1" ht="22.5" customHeight="1" spans="1:15">
      <c r="A21" s="254" t="s">
        <v>101</v>
      </c>
      <c r="B21" s="254" t="str">
        <f>"    "&amp;"其他退役安置支出"</f>
        <v>    其他退役安置支出</v>
      </c>
      <c r="C21" s="208">
        <v>2375864.68</v>
      </c>
      <c r="D21" s="208">
        <v>2375864.68</v>
      </c>
      <c r="E21" s="208">
        <v>2375864.68</v>
      </c>
      <c r="F21" s="208"/>
      <c r="G21" s="208"/>
      <c r="H21" s="208"/>
      <c r="I21" s="208"/>
      <c r="J21" s="208"/>
      <c r="K21" s="208"/>
      <c r="L21" s="208"/>
      <c r="M21" s="208"/>
      <c r="N21" s="208"/>
      <c r="O21" s="208"/>
    </row>
    <row r="22" s="1" customFormat="1" ht="22.5" customHeight="1" spans="1:15">
      <c r="A22" s="254" t="s">
        <v>102</v>
      </c>
      <c r="B22" s="254" t="str">
        <f>"  "&amp;"退役军人管理事务"</f>
        <v>  退役军人管理事务</v>
      </c>
      <c r="C22" s="208">
        <v>4044354.13</v>
      </c>
      <c r="D22" s="208">
        <v>4044354.13</v>
      </c>
      <c r="E22" s="208">
        <v>3364854.13</v>
      </c>
      <c r="F22" s="208">
        <v>679500</v>
      </c>
      <c r="G22" s="208"/>
      <c r="H22" s="208"/>
      <c r="I22" s="208"/>
      <c r="J22" s="208"/>
      <c r="K22" s="208"/>
      <c r="L22" s="208"/>
      <c r="M22" s="208"/>
      <c r="N22" s="208"/>
      <c r="O22" s="208"/>
    </row>
    <row r="23" s="1" customFormat="1" ht="22.5" customHeight="1" spans="1:15">
      <c r="A23" s="254" t="s">
        <v>103</v>
      </c>
      <c r="B23" s="254" t="str">
        <f>"    "&amp;"行政运行"</f>
        <v>    行政运行</v>
      </c>
      <c r="C23" s="208">
        <v>2799854.13</v>
      </c>
      <c r="D23" s="208">
        <v>2799854.13</v>
      </c>
      <c r="E23" s="208">
        <v>2764854.13</v>
      </c>
      <c r="F23" s="208">
        <v>35000</v>
      </c>
      <c r="G23" s="208"/>
      <c r="H23" s="208"/>
      <c r="I23" s="208"/>
      <c r="J23" s="208"/>
      <c r="K23" s="208"/>
      <c r="L23" s="208"/>
      <c r="M23" s="208"/>
      <c r="N23" s="208"/>
      <c r="O23" s="208"/>
    </row>
    <row r="24" s="1" customFormat="1" ht="22.5" customHeight="1" spans="1:15">
      <c r="A24" s="254" t="s">
        <v>104</v>
      </c>
      <c r="B24" s="254" t="str">
        <f>"    "&amp;"拥军优属"</f>
        <v>    拥军优属</v>
      </c>
      <c r="C24" s="208">
        <v>490000</v>
      </c>
      <c r="D24" s="208">
        <v>490000</v>
      </c>
      <c r="E24" s="208">
        <v>240000</v>
      </c>
      <c r="F24" s="208">
        <v>250000</v>
      </c>
      <c r="G24" s="208"/>
      <c r="H24" s="208"/>
      <c r="I24" s="208"/>
      <c r="J24" s="208"/>
      <c r="K24" s="208"/>
      <c r="L24" s="208"/>
      <c r="M24" s="208"/>
      <c r="N24" s="208"/>
      <c r="O24" s="208"/>
    </row>
    <row r="25" s="1" customFormat="1" ht="22.5" customHeight="1" spans="1:15">
      <c r="A25" s="254" t="s">
        <v>105</v>
      </c>
      <c r="B25" s="254" t="str">
        <f>"    "&amp;"其他退役军人事务管理支出"</f>
        <v>    其他退役军人事务管理支出</v>
      </c>
      <c r="C25" s="208">
        <v>754500</v>
      </c>
      <c r="D25" s="208">
        <v>754500</v>
      </c>
      <c r="E25" s="208">
        <v>360000</v>
      </c>
      <c r="F25" s="208">
        <v>394500</v>
      </c>
      <c r="G25" s="208"/>
      <c r="H25" s="208"/>
      <c r="I25" s="208"/>
      <c r="J25" s="208"/>
      <c r="K25" s="208"/>
      <c r="L25" s="208"/>
      <c r="M25" s="208"/>
      <c r="N25" s="208"/>
      <c r="O25" s="208"/>
    </row>
    <row r="26" s="1" customFormat="1" ht="22.5" customHeight="1" spans="1:15">
      <c r="A26" s="254" t="s">
        <v>106</v>
      </c>
      <c r="B26" s="254" t="s">
        <v>107</v>
      </c>
      <c r="C26" s="208">
        <v>8500139.87</v>
      </c>
      <c r="D26" s="208">
        <v>8500139.87</v>
      </c>
      <c r="E26" s="208">
        <v>269956.91</v>
      </c>
      <c r="F26" s="208">
        <v>8230182.96</v>
      </c>
      <c r="G26" s="208"/>
      <c r="H26" s="208"/>
      <c r="I26" s="208"/>
      <c r="J26" s="208"/>
      <c r="K26" s="208"/>
      <c r="L26" s="208"/>
      <c r="M26" s="208"/>
      <c r="N26" s="208"/>
      <c r="O26" s="208"/>
    </row>
    <row r="27" s="1" customFormat="1" ht="22.5" customHeight="1" spans="1:15">
      <c r="A27" s="254" t="s">
        <v>108</v>
      </c>
      <c r="B27" s="254" t="str">
        <f>"  "&amp;"行政事业单位医疗"</f>
        <v>  行政事业单位医疗</v>
      </c>
      <c r="C27" s="208">
        <v>8500139.87</v>
      </c>
      <c r="D27" s="208">
        <v>8500139.87</v>
      </c>
      <c r="E27" s="208">
        <v>269956.91</v>
      </c>
      <c r="F27" s="208">
        <v>8230182.96</v>
      </c>
      <c r="G27" s="208"/>
      <c r="H27" s="208"/>
      <c r="I27" s="208"/>
      <c r="J27" s="208"/>
      <c r="K27" s="208"/>
      <c r="L27" s="208"/>
      <c r="M27" s="208"/>
      <c r="N27" s="208"/>
      <c r="O27" s="208"/>
    </row>
    <row r="28" s="1" customFormat="1" ht="22.5" customHeight="1" spans="1:15">
      <c r="A28" s="254" t="s">
        <v>109</v>
      </c>
      <c r="B28" s="254" t="str">
        <f>"    "&amp;"行政单位医疗"</f>
        <v>    行政单位医疗</v>
      </c>
      <c r="C28" s="208">
        <v>4615615.66</v>
      </c>
      <c r="D28" s="208">
        <v>4615615.66</v>
      </c>
      <c r="E28" s="208">
        <v>89244.9</v>
      </c>
      <c r="F28" s="208">
        <v>4526370.76</v>
      </c>
      <c r="G28" s="208"/>
      <c r="H28" s="208"/>
      <c r="I28" s="208"/>
      <c r="J28" s="208"/>
      <c r="K28" s="208"/>
      <c r="L28" s="208"/>
      <c r="M28" s="208"/>
      <c r="N28" s="208"/>
      <c r="O28" s="208"/>
    </row>
    <row r="29" s="1" customFormat="1" ht="22.5" customHeight="1" spans="1:15">
      <c r="A29" s="254" t="s">
        <v>110</v>
      </c>
      <c r="B29" s="254" t="str">
        <f>"    "&amp;"事业单位医疗"</f>
        <v>    事业单位医疗</v>
      </c>
      <c r="C29" s="208">
        <v>107609.7</v>
      </c>
      <c r="D29" s="208">
        <v>107609.7</v>
      </c>
      <c r="E29" s="208">
        <v>77609.7</v>
      </c>
      <c r="F29" s="208">
        <v>30000</v>
      </c>
      <c r="G29" s="208"/>
      <c r="H29" s="208"/>
      <c r="I29" s="208"/>
      <c r="J29" s="208"/>
      <c r="K29" s="208"/>
      <c r="L29" s="208"/>
      <c r="M29" s="208"/>
      <c r="N29" s="208"/>
      <c r="O29" s="208"/>
    </row>
    <row r="30" s="1" customFormat="1" ht="22.5" customHeight="1" spans="1:15">
      <c r="A30" s="254" t="s">
        <v>111</v>
      </c>
      <c r="B30" s="254" t="str">
        <f>"    "&amp;"公务员医疗补助"</f>
        <v>    公务员医疗补助</v>
      </c>
      <c r="C30" s="208">
        <v>3288991.04</v>
      </c>
      <c r="D30" s="208">
        <v>3288991.04</v>
      </c>
      <c r="E30" s="208">
        <v>94698.84</v>
      </c>
      <c r="F30" s="208">
        <v>3194292.2</v>
      </c>
      <c r="G30" s="208"/>
      <c r="H30" s="208"/>
      <c r="I30" s="208"/>
      <c r="J30" s="208"/>
      <c r="K30" s="208"/>
      <c r="L30" s="208"/>
      <c r="M30" s="208"/>
      <c r="N30" s="208"/>
      <c r="O30" s="208"/>
    </row>
    <row r="31" s="1" customFormat="1" ht="22.5" customHeight="1" spans="1:15">
      <c r="A31" s="254" t="s">
        <v>112</v>
      </c>
      <c r="B31" s="254" t="str">
        <f>"    "&amp;"其他行政事业单位医疗支出"</f>
        <v>    其他行政事业单位医疗支出</v>
      </c>
      <c r="C31" s="208">
        <v>487923.47</v>
      </c>
      <c r="D31" s="208">
        <v>487923.47</v>
      </c>
      <c r="E31" s="208">
        <v>8403.47</v>
      </c>
      <c r="F31" s="208">
        <v>479520</v>
      </c>
      <c r="G31" s="208"/>
      <c r="H31" s="208"/>
      <c r="I31" s="208"/>
      <c r="J31" s="208"/>
      <c r="K31" s="208"/>
      <c r="L31" s="208"/>
      <c r="M31" s="208"/>
      <c r="N31" s="208"/>
      <c r="O31" s="208"/>
    </row>
    <row r="32" s="1" customFormat="1" ht="22.5" customHeight="1" spans="1:15">
      <c r="A32" s="254" t="s">
        <v>113</v>
      </c>
      <c r="B32" s="254" t="s">
        <v>114</v>
      </c>
      <c r="C32" s="208">
        <v>290848.08</v>
      </c>
      <c r="D32" s="208">
        <v>290848.08</v>
      </c>
      <c r="E32" s="208">
        <v>290848.08</v>
      </c>
      <c r="F32" s="208"/>
      <c r="G32" s="208"/>
      <c r="H32" s="208"/>
      <c r="I32" s="208"/>
      <c r="J32" s="208"/>
      <c r="K32" s="208"/>
      <c r="L32" s="208"/>
      <c r="M32" s="208"/>
      <c r="N32" s="208"/>
      <c r="O32" s="208"/>
    </row>
    <row r="33" s="1" customFormat="1" ht="22.5" customHeight="1" spans="1:15">
      <c r="A33" s="254" t="s">
        <v>115</v>
      </c>
      <c r="B33" s="254" t="str">
        <f>"  "&amp;"住房改革支出"</f>
        <v>  住房改革支出</v>
      </c>
      <c r="C33" s="208">
        <v>290848.08</v>
      </c>
      <c r="D33" s="208">
        <v>290848.08</v>
      </c>
      <c r="E33" s="208">
        <v>290848.08</v>
      </c>
      <c r="F33" s="208"/>
      <c r="G33" s="208"/>
      <c r="H33" s="208"/>
      <c r="I33" s="208"/>
      <c r="J33" s="208"/>
      <c r="K33" s="208"/>
      <c r="L33" s="208"/>
      <c r="M33" s="208"/>
      <c r="N33" s="208"/>
      <c r="O33" s="208"/>
    </row>
    <row r="34" s="1" customFormat="1" ht="22.5" customHeight="1" spans="1:15">
      <c r="A34" s="254" t="s">
        <v>116</v>
      </c>
      <c r="B34" s="254" t="str">
        <f>"    "&amp;"住房公积金"</f>
        <v>    住房公积金</v>
      </c>
      <c r="C34" s="208">
        <v>290848.08</v>
      </c>
      <c r="D34" s="208">
        <v>290848.08</v>
      </c>
      <c r="E34" s="208">
        <v>290848.08</v>
      </c>
      <c r="F34" s="208"/>
      <c r="G34" s="208"/>
      <c r="H34" s="208"/>
      <c r="I34" s="208"/>
      <c r="J34" s="208"/>
      <c r="K34" s="208"/>
      <c r="L34" s="208"/>
      <c r="M34" s="208"/>
      <c r="N34" s="208"/>
      <c r="O34" s="208"/>
    </row>
    <row r="35" s="1" customFormat="1" ht="22.5" customHeight="1" spans="1:15">
      <c r="A35" s="204" t="s">
        <v>117</v>
      </c>
      <c r="B35" s="270" t="s">
        <v>117</v>
      </c>
      <c r="C35" s="161">
        <v>16995084.2</v>
      </c>
      <c r="D35" s="208">
        <v>16995084.2</v>
      </c>
      <c r="E35" s="161">
        <v>8017401.24</v>
      </c>
      <c r="F35" s="161">
        <v>8977682.96</v>
      </c>
      <c r="G35" s="161"/>
      <c r="H35" s="208"/>
      <c r="I35" s="161"/>
      <c r="J35" s="208"/>
      <c r="K35" s="161"/>
      <c r="L35" s="161"/>
      <c r="M35" s="161"/>
      <c r="N35" s="161"/>
      <c r="O35" s="161"/>
    </row>
  </sheetData>
  <mergeCells count="11">
    <mergeCell ref="A3:O3"/>
    <mergeCell ref="A4:L4"/>
    <mergeCell ref="D5:F5"/>
    <mergeCell ref="J5:O5"/>
    <mergeCell ref="A35:B35"/>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Zeros="0" workbookViewId="0">
      <pane ySplit="1" topLeftCell="A23" activePane="bottomLeft" state="frozen"/>
      <selection/>
      <selection pane="bottomLeft" activeCell="D15" sqref="D15:D28"/>
    </sheetView>
  </sheetViews>
  <sheetFormatPr defaultColWidth="9.13888888888889" defaultRowHeight="14.25" customHeight="1" outlineLevelCol="3"/>
  <cols>
    <col min="1" max="1" width="49.2777777777778" customWidth="1"/>
    <col min="2" max="2" width="43.3148148148148" customWidth="1"/>
    <col min="3" max="3" width="48.5740740740741" customWidth="1"/>
    <col min="4" max="4" width="41.1759259259259" customWidth="1"/>
  </cols>
  <sheetData>
    <row r="1" customHeight="1" spans="1:4">
      <c r="A1" s="2"/>
      <c r="B1" s="2"/>
      <c r="C1" s="2"/>
      <c r="D1" s="2"/>
    </row>
    <row r="2" customHeight="1" spans="1:4">
      <c r="D2" s="139" t="s">
        <v>118</v>
      </c>
    </row>
    <row r="3" ht="31.5" customHeight="1" spans="1:4">
      <c r="A3" s="64" t="s">
        <v>119</v>
      </c>
      <c r="B3" s="249"/>
      <c r="C3" s="249"/>
      <c r="D3" s="249"/>
    </row>
    <row r="4" ht="17.25" customHeight="1" spans="1:4">
      <c r="A4" s="6" t="str">
        <f>"单位名称："&amp;"香格里拉市退役军人事务局"</f>
        <v>单位名称：香格里拉市退役军人事务局</v>
      </c>
      <c r="B4" s="250"/>
      <c r="C4" s="251"/>
      <c r="D4" s="252" t="s">
        <v>3</v>
      </c>
    </row>
    <row r="5" ht="24.65" customHeight="1" spans="1:4">
      <c r="A5" s="34" t="s">
        <v>4</v>
      </c>
      <c r="B5" s="36"/>
      <c r="C5" s="34" t="s">
        <v>5</v>
      </c>
      <c r="D5" s="36"/>
    </row>
    <row r="6" ht="15.65" customHeight="1" spans="1:4">
      <c r="A6" s="33" t="s">
        <v>6</v>
      </c>
      <c r="B6" s="253" t="s">
        <v>7</v>
      </c>
      <c r="C6" s="33" t="s">
        <v>120</v>
      </c>
      <c r="D6" s="253" t="s">
        <v>7</v>
      </c>
    </row>
    <row r="7" ht="14.15" customHeight="1" spans="1:4">
      <c r="A7" s="42"/>
      <c r="B7" s="41"/>
      <c r="C7" s="42"/>
      <c r="D7" s="41"/>
    </row>
    <row r="8" s="1" customFormat="1" ht="22.5" customHeight="1" spans="1:4">
      <c r="A8" s="254" t="s">
        <v>121</v>
      </c>
      <c r="B8" s="255">
        <v>16995084.2</v>
      </c>
      <c r="C8" s="256" t="s">
        <v>122</v>
      </c>
      <c r="D8" s="161">
        <v>16995084.2</v>
      </c>
    </row>
    <row r="9" s="1" customFormat="1" ht="22.5" customHeight="1" spans="1:4">
      <c r="A9" s="257" t="s">
        <v>123</v>
      </c>
      <c r="B9" s="255">
        <v>16995084.2</v>
      </c>
      <c r="C9" s="256" t="s">
        <v>124</v>
      </c>
      <c r="D9" s="161"/>
    </row>
    <row r="10" s="1" customFormat="1" ht="22.5" customHeight="1" spans="1:4">
      <c r="A10" s="257" t="s">
        <v>125</v>
      </c>
      <c r="B10" s="258"/>
      <c r="C10" s="256" t="s">
        <v>126</v>
      </c>
      <c r="D10" s="161"/>
    </row>
    <row r="11" s="1" customFormat="1" ht="22.5" customHeight="1" spans="1:4">
      <c r="A11" s="257" t="s">
        <v>127</v>
      </c>
      <c r="B11" s="258"/>
      <c r="C11" s="256" t="s">
        <v>128</v>
      </c>
      <c r="D11" s="161"/>
    </row>
    <row r="12" s="1" customFormat="1" ht="22.5" customHeight="1" spans="1:4">
      <c r="A12" s="257" t="s">
        <v>129</v>
      </c>
      <c r="B12" s="254"/>
      <c r="C12" s="256" t="s">
        <v>130</v>
      </c>
      <c r="D12" s="161"/>
    </row>
    <row r="13" s="1" customFormat="1" ht="22.5" customHeight="1" spans="1:4">
      <c r="A13" s="257" t="s">
        <v>123</v>
      </c>
      <c r="B13" s="254"/>
      <c r="C13" s="256" t="s">
        <v>131</v>
      </c>
      <c r="D13" s="161"/>
    </row>
    <row r="14" s="1" customFormat="1" ht="22.5" customHeight="1" spans="1:4">
      <c r="A14" s="257" t="s">
        <v>125</v>
      </c>
      <c r="B14" s="257"/>
      <c r="C14" s="256" t="s">
        <v>132</v>
      </c>
      <c r="D14" s="161"/>
    </row>
    <row r="15" s="1" customFormat="1" ht="22.5" customHeight="1" spans="1:4">
      <c r="A15" s="257" t="s">
        <v>127</v>
      </c>
      <c r="B15" s="257"/>
      <c r="C15" s="256" t="s">
        <v>24</v>
      </c>
      <c r="D15" s="161"/>
    </row>
    <row r="16" s="1" customFormat="1" ht="22.5" customHeight="1" spans="1:4">
      <c r="A16" s="257"/>
      <c r="B16" s="257"/>
      <c r="C16" s="256" t="s">
        <v>133</v>
      </c>
      <c r="D16" s="161">
        <v>8204096.25</v>
      </c>
    </row>
    <row r="17" s="1" customFormat="1" ht="22.5" customHeight="1" spans="1:4">
      <c r="A17" s="257"/>
      <c r="B17" s="254"/>
      <c r="C17" s="256" t="s">
        <v>134</v>
      </c>
      <c r="D17" s="161">
        <v>8500139.87</v>
      </c>
    </row>
    <row r="18" s="1" customFormat="1" ht="22.5" customHeight="1" spans="1:4">
      <c r="A18" s="259"/>
      <c r="B18" s="260"/>
      <c r="C18" s="256" t="s">
        <v>135</v>
      </c>
      <c r="D18" s="161"/>
    </row>
    <row r="19" s="1" customFormat="1" ht="22.5" customHeight="1" spans="1:4">
      <c r="A19" s="259"/>
      <c r="B19" s="260"/>
      <c r="C19" s="256" t="s">
        <v>136</v>
      </c>
      <c r="D19" s="161"/>
    </row>
    <row r="20" s="1" customFormat="1" ht="22.5" customHeight="1" spans="1:4">
      <c r="A20" s="189"/>
      <c r="B20" s="189"/>
      <c r="C20" s="256" t="s">
        <v>137</v>
      </c>
      <c r="D20" s="161"/>
    </row>
    <row r="21" s="1" customFormat="1" ht="22.5" customHeight="1" spans="1:4">
      <c r="A21" s="189"/>
      <c r="B21" s="189"/>
      <c r="C21" s="256" t="s">
        <v>138</v>
      </c>
      <c r="D21" s="161"/>
    </row>
    <row r="22" s="1" customFormat="1" ht="22.5" customHeight="1" spans="1:4">
      <c r="A22" s="189"/>
      <c r="B22" s="189"/>
      <c r="C22" s="256" t="s">
        <v>139</v>
      </c>
      <c r="D22" s="161"/>
    </row>
    <row r="23" s="1" customFormat="1" ht="22.5" customHeight="1" spans="1:4">
      <c r="A23" s="189"/>
      <c r="B23" s="189"/>
      <c r="C23" s="256" t="s">
        <v>140</v>
      </c>
      <c r="D23" s="161"/>
    </row>
    <row r="24" s="1" customFormat="1" ht="22.5" customHeight="1" spans="1:4">
      <c r="A24" s="189"/>
      <c r="B24" s="189"/>
      <c r="C24" s="256" t="s">
        <v>141</v>
      </c>
      <c r="D24" s="161"/>
    </row>
    <row r="25" s="1" customFormat="1" ht="22.5" customHeight="1" spans="1:4">
      <c r="A25" s="189"/>
      <c r="B25" s="189"/>
      <c r="C25" s="256" t="s">
        <v>142</v>
      </c>
      <c r="D25" s="161"/>
    </row>
    <row r="26" s="1" customFormat="1" ht="22.5" customHeight="1" spans="1:4">
      <c r="A26" s="189"/>
      <c r="B26" s="189"/>
      <c r="C26" s="256" t="s">
        <v>143</v>
      </c>
      <c r="D26" s="161"/>
    </row>
    <row r="27" s="1" customFormat="1" ht="22.5" customHeight="1" spans="1:4">
      <c r="A27" s="189"/>
      <c r="B27" s="189"/>
      <c r="C27" s="256" t="s">
        <v>144</v>
      </c>
      <c r="D27" s="161">
        <v>290848.08</v>
      </c>
    </row>
    <row r="28" s="1" customFormat="1" ht="22.5" customHeight="1" spans="1:4">
      <c r="A28" s="189"/>
      <c r="B28" s="189"/>
      <c r="C28" s="256" t="s">
        <v>145</v>
      </c>
      <c r="D28" s="161"/>
    </row>
    <row r="29" s="1" customFormat="1" ht="22.5" customHeight="1" spans="1:4">
      <c r="A29" s="189"/>
      <c r="B29" s="189"/>
      <c r="C29" s="256" t="s">
        <v>146</v>
      </c>
      <c r="D29" s="161"/>
    </row>
    <row r="30" s="1" customFormat="1" ht="22.5" customHeight="1" spans="1:4">
      <c r="A30" s="189"/>
      <c r="B30" s="189"/>
      <c r="C30" s="256" t="s">
        <v>147</v>
      </c>
      <c r="D30" s="161"/>
    </row>
    <row r="31" s="1" customFormat="1" ht="22.5" customHeight="1" spans="1:4">
      <c r="A31" s="189"/>
      <c r="B31" s="189"/>
      <c r="C31" s="256" t="s">
        <v>148</v>
      </c>
      <c r="D31" s="161"/>
    </row>
    <row r="32" s="1" customFormat="1" ht="22.5" customHeight="1" spans="1:4">
      <c r="A32" s="261"/>
      <c r="B32" s="260"/>
      <c r="C32" s="256" t="s">
        <v>149</v>
      </c>
      <c r="D32" s="161"/>
    </row>
    <row r="33" s="1" customFormat="1" ht="22.5" customHeight="1" spans="1:4">
      <c r="A33" s="261"/>
      <c r="B33" s="260"/>
      <c r="C33" s="256" t="s">
        <v>150</v>
      </c>
      <c r="D33" s="161"/>
    </row>
    <row r="34" s="1" customFormat="1" ht="22.5" customHeight="1" spans="1:4">
      <c r="A34" s="261"/>
      <c r="B34" s="260"/>
      <c r="C34" s="256" t="s">
        <v>151</v>
      </c>
      <c r="D34" s="161"/>
    </row>
    <row r="35" s="1" customFormat="1" ht="22.5" customHeight="1" spans="1:4">
      <c r="A35" s="261"/>
      <c r="B35" s="260"/>
      <c r="C35" s="259" t="s">
        <v>152</v>
      </c>
      <c r="D35" s="260"/>
    </row>
    <row r="36" s="1" customFormat="1" ht="22.5" customHeight="1" spans="1:4">
      <c r="A36" s="262" t="s">
        <v>153</v>
      </c>
      <c r="B36" s="263">
        <v>16995084.2</v>
      </c>
      <c r="C36" s="261" t="s">
        <v>53</v>
      </c>
      <c r="D36" s="263">
        <v>16995084.2</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4"/>
  <sheetViews>
    <sheetView showZeros="0" workbookViewId="0">
      <pane ySplit="1" topLeftCell="A31" activePane="bottomLeft" state="frozen"/>
      <selection/>
      <selection pane="bottomLeft" activeCell="F8" sqref="F8"/>
    </sheetView>
  </sheetViews>
  <sheetFormatPr defaultColWidth="9.13888888888889" defaultRowHeight="14.25" customHeight="1" outlineLevelCol="6"/>
  <cols>
    <col min="1" max="1" width="20.1388888888889" customWidth="1"/>
    <col min="2" max="2" width="37.3148148148148" customWidth="1"/>
    <col min="3" max="3" width="24.2777777777778" customWidth="1"/>
    <col min="4" max="6" width="25.0277777777778" customWidth="1"/>
    <col min="7" max="7" width="24.2777777777778" customWidth="1"/>
  </cols>
  <sheetData>
    <row r="1" customHeight="1" spans="1:7">
      <c r="A1" s="2"/>
      <c r="B1" s="2"/>
      <c r="C1" s="2"/>
      <c r="D1" s="2"/>
      <c r="E1" s="2"/>
      <c r="F1" s="2"/>
      <c r="G1" s="2"/>
    </row>
    <row r="2" ht="12" customHeight="1" spans="1:7">
      <c r="D2" s="191"/>
      <c r="F2" s="77"/>
      <c r="G2" s="77" t="s">
        <v>154</v>
      </c>
    </row>
    <row r="3" ht="39" customHeight="1" spans="1:7">
      <c r="A3" s="5" t="s">
        <v>155</v>
      </c>
      <c r="B3" s="5"/>
      <c r="C3" s="5"/>
      <c r="D3" s="5"/>
      <c r="E3" s="5"/>
      <c r="F3" s="5"/>
      <c r="G3" s="5"/>
    </row>
    <row r="4" s="1" customFormat="1" ht="18" customHeight="1" spans="1:7">
      <c r="A4" s="6" t="str">
        <f>"单位名称："&amp;"香格里拉市退役军人事务局"</f>
        <v>单位名称：香格里拉市退役军人事务局</v>
      </c>
      <c r="B4" s="237"/>
      <c r="C4" s="223"/>
      <c r="D4" s="223"/>
      <c r="E4" s="223"/>
      <c r="F4" s="165"/>
      <c r="G4" s="140" t="s">
        <v>3</v>
      </c>
    </row>
    <row r="5" s="1" customFormat="1" ht="20.25" customHeight="1" spans="1:7">
      <c r="A5" s="238" t="s">
        <v>156</v>
      </c>
      <c r="B5" s="239"/>
      <c r="C5" s="166" t="s">
        <v>58</v>
      </c>
      <c r="D5" s="211" t="s">
        <v>85</v>
      </c>
      <c r="E5" s="13"/>
      <c r="F5" s="14"/>
      <c r="G5" s="196" t="s">
        <v>86</v>
      </c>
    </row>
    <row r="6" s="1" customFormat="1" ht="20.25" customHeight="1" spans="1:7">
      <c r="A6" s="240" t="s">
        <v>76</v>
      </c>
      <c r="B6" s="240" t="s">
        <v>77</v>
      </c>
      <c r="C6" s="154"/>
      <c r="D6" s="241" t="s">
        <v>60</v>
      </c>
      <c r="E6" s="241" t="s">
        <v>157</v>
      </c>
      <c r="F6" s="241" t="s">
        <v>158</v>
      </c>
      <c r="G6" s="155"/>
    </row>
    <row r="7" s="1" customFormat="1" ht="19.5" customHeight="1" spans="1:7">
      <c r="A7" s="240" t="s">
        <v>159</v>
      </c>
      <c r="B7" s="240" t="s">
        <v>160</v>
      </c>
      <c r="C7" s="240" t="s">
        <v>161</v>
      </c>
      <c r="D7" s="241">
        <v>4</v>
      </c>
      <c r="E7" s="242" t="s">
        <v>162</v>
      </c>
      <c r="F7" s="242" t="s">
        <v>163</v>
      </c>
      <c r="G7" s="240" t="s">
        <v>164</v>
      </c>
    </row>
    <row r="8" s="1" customFormat="1" ht="22.5" customHeight="1" spans="1:7">
      <c r="A8" s="186" t="s">
        <v>87</v>
      </c>
      <c r="B8" s="186">
        <v>16995084.2</v>
      </c>
      <c r="C8" s="243">
        <v>8204096.25</v>
      </c>
      <c r="D8" s="243">
        <v>7456596.25</v>
      </c>
      <c r="E8" s="243">
        <v>7235019.69</v>
      </c>
      <c r="F8" s="243">
        <v>221576.56</v>
      </c>
      <c r="G8" s="243">
        <v>747500</v>
      </c>
    </row>
    <row r="9" s="1" customFormat="1" ht="22.5" customHeight="1" spans="1:7">
      <c r="A9" s="244" t="s">
        <v>89</v>
      </c>
      <c r="B9" s="244" t="s">
        <v>165</v>
      </c>
      <c r="C9" s="243">
        <v>403457.44</v>
      </c>
      <c r="D9" s="243">
        <v>363457.44</v>
      </c>
      <c r="E9" s="243">
        <v>363157.44</v>
      </c>
      <c r="F9" s="243">
        <v>300</v>
      </c>
      <c r="G9" s="243">
        <v>40000</v>
      </c>
    </row>
    <row r="10" s="1" customFormat="1" ht="22.5" customHeight="1" spans="1:7">
      <c r="A10" s="245" t="s">
        <v>90</v>
      </c>
      <c r="B10" s="245" t="s">
        <v>166</v>
      </c>
      <c r="C10" s="243">
        <v>403157.44</v>
      </c>
      <c r="D10" s="243">
        <v>363157.44</v>
      </c>
      <c r="E10" s="243">
        <v>363157.44</v>
      </c>
      <c r="F10" s="243"/>
      <c r="G10" s="243">
        <v>40000</v>
      </c>
    </row>
    <row r="11" s="1" customFormat="1" ht="22.5" customHeight="1" spans="1:7">
      <c r="A11" s="245" t="s">
        <v>92</v>
      </c>
      <c r="B11" s="245" t="s">
        <v>167</v>
      </c>
      <c r="C11" s="243">
        <v>300</v>
      </c>
      <c r="D11" s="243">
        <v>300</v>
      </c>
      <c r="E11" s="243"/>
      <c r="F11" s="243">
        <v>300</v>
      </c>
      <c r="G11" s="243"/>
    </row>
    <row r="12" s="1" customFormat="1" ht="22.5" customHeight="1" spans="1:7">
      <c r="A12" s="244" t="s">
        <v>93</v>
      </c>
      <c r="B12" s="244" t="s">
        <v>168</v>
      </c>
      <c r="C12" s="243">
        <v>1332420</v>
      </c>
      <c r="D12" s="243">
        <v>1332420</v>
      </c>
      <c r="E12" s="243">
        <v>1332420</v>
      </c>
      <c r="F12" s="243"/>
      <c r="G12" s="243"/>
    </row>
    <row r="13" s="1" customFormat="1" ht="22.5" customHeight="1" spans="1:7">
      <c r="A13" s="245" t="s">
        <v>94</v>
      </c>
      <c r="B13" s="245" t="s">
        <v>169</v>
      </c>
      <c r="C13" s="243">
        <v>65192</v>
      </c>
      <c r="D13" s="243">
        <v>65192</v>
      </c>
      <c r="E13" s="243">
        <v>65192</v>
      </c>
      <c r="F13" s="243"/>
      <c r="G13" s="243"/>
    </row>
    <row r="14" s="1" customFormat="1" ht="22.5" customHeight="1" spans="1:7">
      <c r="A14" s="245" t="s">
        <v>95</v>
      </c>
      <c r="B14" s="245" t="s">
        <v>170</v>
      </c>
      <c r="C14" s="243">
        <v>300000</v>
      </c>
      <c r="D14" s="243">
        <v>300000</v>
      </c>
      <c r="E14" s="243">
        <v>300000</v>
      </c>
      <c r="F14" s="243"/>
      <c r="G14" s="243"/>
    </row>
    <row r="15" s="1" customFormat="1" ht="22.5" customHeight="1" spans="1:7">
      <c r="A15" s="245" t="s">
        <v>96</v>
      </c>
      <c r="B15" s="245" t="s">
        <v>171</v>
      </c>
      <c r="C15" s="243">
        <v>60000</v>
      </c>
      <c r="D15" s="243">
        <v>60000</v>
      </c>
      <c r="E15" s="243">
        <v>60000</v>
      </c>
      <c r="F15" s="243"/>
      <c r="G15" s="243"/>
    </row>
    <row r="16" s="1" customFormat="1" ht="22.5" customHeight="1" spans="1:7">
      <c r="A16" s="245" t="s">
        <v>97</v>
      </c>
      <c r="B16" s="245" t="s">
        <v>172</v>
      </c>
      <c r="C16" s="243">
        <v>907228</v>
      </c>
      <c r="D16" s="243">
        <v>907228</v>
      </c>
      <c r="E16" s="243">
        <v>907228</v>
      </c>
      <c r="F16" s="243"/>
      <c r="G16" s="243"/>
    </row>
    <row r="17" s="1" customFormat="1" ht="22.5" customHeight="1" spans="1:7">
      <c r="A17" s="244" t="s">
        <v>98</v>
      </c>
      <c r="B17" s="244" t="s">
        <v>173</v>
      </c>
      <c r="C17" s="243">
        <v>2423864.68</v>
      </c>
      <c r="D17" s="243">
        <v>2395864.68</v>
      </c>
      <c r="E17" s="243">
        <v>2395864.68</v>
      </c>
      <c r="F17" s="243"/>
      <c r="G17" s="243">
        <v>28000</v>
      </c>
    </row>
    <row r="18" s="1" customFormat="1" ht="22.5" customHeight="1" spans="1:7">
      <c r="A18" s="245" t="s">
        <v>99</v>
      </c>
      <c r="B18" s="245" t="s">
        <v>174</v>
      </c>
      <c r="C18" s="243">
        <v>20000</v>
      </c>
      <c r="D18" s="243">
        <v>20000</v>
      </c>
      <c r="E18" s="243">
        <v>20000</v>
      </c>
      <c r="F18" s="243"/>
      <c r="G18" s="243"/>
    </row>
    <row r="19" s="1" customFormat="1" ht="22.5" customHeight="1" spans="1:7">
      <c r="A19" s="245" t="s">
        <v>100</v>
      </c>
      <c r="B19" s="245" t="s">
        <v>175</v>
      </c>
      <c r="C19" s="243">
        <v>28000</v>
      </c>
      <c r="D19" s="243"/>
      <c r="E19" s="243"/>
      <c r="F19" s="243"/>
      <c r="G19" s="243">
        <v>28000</v>
      </c>
    </row>
    <row r="20" s="1" customFormat="1" ht="22.5" customHeight="1" spans="1:7">
      <c r="A20" s="245" t="s">
        <v>101</v>
      </c>
      <c r="B20" s="245" t="s">
        <v>176</v>
      </c>
      <c r="C20" s="243">
        <v>2375864.68</v>
      </c>
      <c r="D20" s="243">
        <v>2375864.68</v>
      </c>
      <c r="E20" s="243">
        <v>2375864.68</v>
      </c>
      <c r="F20" s="243"/>
      <c r="G20" s="243"/>
    </row>
    <row r="21" s="1" customFormat="1" ht="22.5" customHeight="1" spans="1:7">
      <c r="A21" s="244" t="s">
        <v>102</v>
      </c>
      <c r="B21" s="244" t="s">
        <v>177</v>
      </c>
      <c r="C21" s="243">
        <v>4044354.13</v>
      </c>
      <c r="D21" s="243">
        <v>3364854.13</v>
      </c>
      <c r="E21" s="243">
        <v>3143577.57</v>
      </c>
      <c r="F21" s="243">
        <v>221276.56</v>
      </c>
      <c r="G21" s="243">
        <v>679500</v>
      </c>
    </row>
    <row r="22" s="1" customFormat="1" ht="22.5" customHeight="1" spans="1:7">
      <c r="A22" s="245" t="s">
        <v>103</v>
      </c>
      <c r="B22" s="245" t="s">
        <v>178</v>
      </c>
      <c r="C22" s="243">
        <v>2799854.13</v>
      </c>
      <c r="D22" s="243">
        <v>2764854.13</v>
      </c>
      <c r="E22" s="243">
        <v>2543577.57</v>
      </c>
      <c r="F22" s="243">
        <v>221276.56</v>
      </c>
      <c r="G22" s="243">
        <v>35000</v>
      </c>
    </row>
    <row r="23" s="1" customFormat="1" ht="22.5" customHeight="1" spans="1:7">
      <c r="A23" s="245" t="s">
        <v>104</v>
      </c>
      <c r="B23" s="245" t="s">
        <v>179</v>
      </c>
      <c r="C23" s="243">
        <v>490000</v>
      </c>
      <c r="D23" s="243">
        <v>240000</v>
      </c>
      <c r="E23" s="243">
        <v>240000</v>
      </c>
      <c r="F23" s="243"/>
      <c r="G23" s="243">
        <v>250000</v>
      </c>
    </row>
    <row r="24" s="1" customFormat="1" ht="22.5" customHeight="1" spans="1:7">
      <c r="A24" s="245" t="s">
        <v>105</v>
      </c>
      <c r="B24" s="245" t="s">
        <v>180</v>
      </c>
      <c r="C24" s="243">
        <v>754500</v>
      </c>
      <c r="D24" s="243">
        <v>360000</v>
      </c>
      <c r="E24" s="243">
        <v>360000</v>
      </c>
      <c r="F24" s="243"/>
      <c r="G24" s="243">
        <v>394500</v>
      </c>
    </row>
    <row r="25" s="1" customFormat="1" ht="22.5" customHeight="1" spans="1:7">
      <c r="A25" s="186" t="s">
        <v>106</v>
      </c>
      <c r="B25" s="186" t="s">
        <v>107</v>
      </c>
      <c r="C25" s="243">
        <v>8500139.87</v>
      </c>
      <c r="D25" s="243">
        <v>269956.91</v>
      </c>
      <c r="E25" s="243">
        <v>269956.91</v>
      </c>
      <c r="F25" s="243"/>
      <c r="G25" s="243">
        <v>8230182.96</v>
      </c>
    </row>
    <row r="26" s="1" customFormat="1" ht="22.5" customHeight="1" spans="1:7">
      <c r="A26" s="244" t="s">
        <v>108</v>
      </c>
      <c r="B26" s="244" t="s">
        <v>181</v>
      </c>
      <c r="C26" s="243">
        <v>8500139.87</v>
      </c>
      <c r="D26" s="243">
        <v>269956.91</v>
      </c>
      <c r="E26" s="243">
        <v>269956.91</v>
      </c>
      <c r="F26" s="243"/>
      <c r="G26" s="243">
        <v>8230182.96</v>
      </c>
    </row>
    <row r="27" s="1" customFormat="1" ht="22.5" customHeight="1" spans="1:7">
      <c r="A27" s="245" t="s">
        <v>109</v>
      </c>
      <c r="B27" s="245" t="s">
        <v>182</v>
      </c>
      <c r="C27" s="243">
        <v>4615615.66</v>
      </c>
      <c r="D27" s="243">
        <v>89244.9</v>
      </c>
      <c r="E27" s="243">
        <v>89244.9</v>
      </c>
      <c r="F27" s="243"/>
      <c r="G27" s="243">
        <v>4526370.76</v>
      </c>
    </row>
    <row r="28" s="1" customFormat="1" ht="22.5" customHeight="1" spans="1:7">
      <c r="A28" s="245" t="s">
        <v>110</v>
      </c>
      <c r="B28" s="245" t="s">
        <v>183</v>
      </c>
      <c r="C28" s="243">
        <v>107609.7</v>
      </c>
      <c r="D28" s="243">
        <v>77609.7</v>
      </c>
      <c r="E28" s="243">
        <v>77609.7</v>
      </c>
      <c r="F28" s="243"/>
      <c r="G28" s="243">
        <v>30000</v>
      </c>
    </row>
    <row r="29" s="1" customFormat="1" ht="22.5" customHeight="1" spans="1:7">
      <c r="A29" s="245" t="s">
        <v>111</v>
      </c>
      <c r="B29" s="245" t="s">
        <v>184</v>
      </c>
      <c r="C29" s="243">
        <v>3288991.04</v>
      </c>
      <c r="D29" s="243">
        <v>94698.84</v>
      </c>
      <c r="E29" s="243">
        <v>94698.84</v>
      </c>
      <c r="F29" s="243"/>
      <c r="G29" s="243">
        <v>3194292.2</v>
      </c>
    </row>
    <row r="30" s="1" customFormat="1" ht="22.5" customHeight="1" spans="1:7">
      <c r="A30" s="245" t="s">
        <v>112</v>
      </c>
      <c r="B30" s="245" t="s">
        <v>185</v>
      </c>
      <c r="C30" s="243">
        <v>487923.47</v>
      </c>
      <c r="D30" s="243">
        <v>8403.47</v>
      </c>
      <c r="E30" s="243">
        <v>8403.47</v>
      </c>
      <c r="F30" s="243"/>
      <c r="G30" s="243">
        <v>479520</v>
      </c>
    </row>
    <row r="31" s="1" customFormat="1" ht="22.5" customHeight="1" spans="1:7">
      <c r="A31" s="186" t="s">
        <v>113</v>
      </c>
      <c r="B31" s="186" t="s">
        <v>114</v>
      </c>
      <c r="C31" s="243">
        <v>290848.08</v>
      </c>
      <c r="D31" s="243">
        <v>290848.08</v>
      </c>
      <c r="E31" s="243">
        <v>290848.08</v>
      </c>
      <c r="F31" s="243"/>
      <c r="G31" s="243"/>
    </row>
    <row r="32" s="1" customFormat="1" ht="22.5" customHeight="1" spans="1:7">
      <c r="A32" s="244" t="s">
        <v>115</v>
      </c>
      <c r="B32" s="244" t="s">
        <v>186</v>
      </c>
      <c r="C32" s="243">
        <v>290848.08</v>
      </c>
      <c r="D32" s="243">
        <v>290848.08</v>
      </c>
      <c r="E32" s="243">
        <v>290848.08</v>
      </c>
      <c r="F32" s="243"/>
      <c r="G32" s="243"/>
    </row>
    <row r="33" s="1" customFormat="1" ht="22.5" customHeight="1" spans="1:7">
      <c r="A33" s="245" t="s">
        <v>116</v>
      </c>
      <c r="B33" s="245" t="s">
        <v>187</v>
      </c>
      <c r="C33" s="243">
        <v>290848.08</v>
      </c>
      <c r="D33" s="243">
        <v>290848.08</v>
      </c>
      <c r="E33" s="243">
        <v>290848.08</v>
      </c>
      <c r="F33" s="243"/>
      <c r="G33" s="243"/>
    </row>
    <row r="34" s="1" customFormat="1" ht="22.5" customHeight="1" spans="1:7">
      <c r="A34" s="246" t="s">
        <v>117</v>
      </c>
      <c r="B34" s="247" t="s">
        <v>117</v>
      </c>
      <c r="C34" s="248">
        <v>16995084.2</v>
      </c>
      <c r="D34" s="243">
        <v>8017401.24</v>
      </c>
      <c r="E34" s="248">
        <v>7795824.68</v>
      </c>
      <c r="F34" s="248">
        <v>221576.56</v>
      </c>
      <c r="G34" s="248">
        <v>8977682.96</v>
      </c>
    </row>
  </sheetData>
  <mergeCells count="7">
    <mergeCell ref="A3:G3"/>
    <mergeCell ref="A4:E4"/>
    <mergeCell ref="A5:B5"/>
    <mergeCell ref="D5:F5"/>
    <mergeCell ref="A34:B34"/>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pane ySplit="1" topLeftCell="A6" activePane="bottomLeft" state="frozen"/>
      <selection/>
      <selection pane="bottomLeft" activeCell="E12" sqref="E12"/>
    </sheetView>
  </sheetViews>
  <sheetFormatPr defaultColWidth="9.13888888888889" defaultRowHeight="14.25" customHeight="1" outlineLevelRow="7" outlineLevelCol="5"/>
  <cols>
    <col min="1" max="1" width="27.4259259259259" customWidth="1"/>
    <col min="2" max="6" width="31.1759259259259" customWidth="1"/>
  </cols>
  <sheetData>
    <row r="1" customHeight="1" spans="1:6">
      <c r="A1" s="2"/>
      <c r="B1" s="2"/>
      <c r="C1" s="2"/>
      <c r="D1" s="2"/>
      <c r="E1" s="2"/>
      <c r="F1" s="2"/>
    </row>
    <row r="2" ht="12" customHeight="1" spans="1:6">
      <c r="A2" s="219"/>
      <c r="B2" s="219"/>
      <c r="C2" s="104"/>
      <c r="F2" s="220" t="s">
        <v>188</v>
      </c>
    </row>
    <row r="3" ht="25.5" customHeight="1" spans="1:6">
      <c r="A3" s="221" t="s">
        <v>189</v>
      </c>
      <c r="B3" s="221"/>
      <c r="C3" s="221"/>
      <c r="D3" s="221"/>
      <c r="E3" s="221"/>
      <c r="F3" s="221"/>
    </row>
    <row r="4" s="1" customFormat="1" ht="18.75" customHeight="1" spans="1:6">
      <c r="A4" s="6" t="str">
        <f>"单位名称："&amp;"香格里拉市退役军人事务局"</f>
        <v>单位名称：香格里拉市退役军人事务局</v>
      </c>
      <c r="B4" s="222"/>
      <c r="C4" s="115"/>
      <c r="D4" s="223"/>
      <c r="F4" s="224" t="s">
        <v>190</v>
      </c>
    </row>
    <row r="5" s="1" customFormat="1" ht="19.5" customHeight="1" spans="1:6">
      <c r="A5" s="225" t="s">
        <v>191</v>
      </c>
      <c r="B5" s="226" t="s">
        <v>192</v>
      </c>
      <c r="C5" s="227" t="s">
        <v>193</v>
      </c>
      <c r="D5" s="228"/>
      <c r="E5" s="229"/>
      <c r="F5" s="226" t="s">
        <v>194</v>
      </c>
    </row>
    <row r="6" s="1" customFormat="1" ht="19.5" customHeight="1" spans="1:6">
      <c r="A6" s="230"/>
      <c r="B6" s="231"/>
      <c r="C6" s="232" t="s">
        <v>60</v>
      </c>
      <c r="D6" s="232" t="s">
        <v>195</v>
      </c>
      <c r="E6" s="232" t="s">
        <v>196</v>
      </c>
      <c r="F6" s="231"/>
    </row>
    <row r="7" s="1" customFormat="1" ht="18.75" customHeight="1" spans="1:6">
      <c r="A7" s="233">
        <v>1</v>
      </c>
      <c r="B7" s="233">
        <v>2</v>
      </c>
      <c r="C7" s="234">
        <v>3</v>
      </c>
      <c r="D7" s="233">
        <v>4</v>
      </c>
      <c r="E7" s="233">
        <v>5</v>
      </c>
      <c r="F7" s="233">
        <v>6</v>
      </c>
    </row>
    <row r="8" s="1" customFormat="1" ht="22.5" customHeight="1" spans="1:6">
      <c r="A8" s="235">
        <v>21000</v>
      </c>
      <c r="B8" s="235"/>
      <c r="C8" s="236">
        <v>20000</v>
      </c>
      <c r="D8" s="235"/>
      <c r="E8" s="235">
        <v>20000</v>
      </c>
      <c r="F8" s="235">
        <v>1000</v>
      </c>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65"/>
  <sheetViews>
    <sheetView showZeros="0" workbookViewId="0">
      <pane ySplit="1" topLeftCell="A2" activePane="bottomLeft" state="frozen"/>
      <selection/>
      <selection pane="bottomLeft" activeCell="I31" sqref="I31:I33"/>
    </sheetView>
  </sheetViews>
  <sheetFormatPr defaultColWidth="9.13888888888889" defaultRowHeight="14.25" customHeight="1"/>
  <cols>
    <col min="1" max="1" width="28.7037037037037" customWidth="1"/>
    <col min="2" max="3" width="23.8518518518519" customWidth="1"/>
    <col min="4" max="4" width="14.6018518518519" customWidth="1"/>
    <col min="5" max="5" width="18.4537037037037" customWidth="1"/>
    <col min="6" max="6" width="14.7407407407407" customWidth="1"/>
    <col min="7" max="7" width="18.8796296296296" customWidth="1"/>
    <col min="8" max="13" width="15.3148148148148" customWidth="1"/>
    <col min="14" max="16" width="14.7407407407407" customWidth="1"/>
    <col min="17" max="17" width="14.8796296296296" customWidth="1"/>
    <col min="18" max="23" width="15.0277777777778" customWidth="1"/>
  </cols>
  <sheetData>
    <row r="1" customHeight="1" spans="1:24">
      <c r="A1" s="2"/>
      <c r="B1" s="2"/>
      <c r="C1" s="2"/>
      <c r="D1" s="2"/>
      <c r="E1" s="2"/>
      <c r="F1" s="2"/>
      <c r="G1" s="2"/>
      <c r="H1" s="2"/>
      <c r="I1" s="2"/>
      <c r="J1" s="2"/>
      <c r="K1" s="2"/>
      <c r="L1" s="2"/>
      <c r="M1" s="2"/>
      <c r="N1" s="2"/>
      <c r="O1" s="2"/>
      <c r="P1" s="2"/>
      <c r="Q1" s="2"/>
      <c r="R1" s="2"/>
      <c r="S1" s="2"/>
      <c r="T1" s="2"/>
      <c r="U1" s="2"/>
      <c r="V1" s="2"/>
      <c r="W1" s="2"/>
    </row>
    <row r="2" ht="13.5" customHeight="1" spans="1:24">
      <c r="D2" s="3"/>
      <c r="E2" s="3"/>
      <c r="F2" s="3"/>
      <c r="G2" s="3"/>
      <c r="U2" s="191"/>
      <c r="W2" s="77" t="s">
        <v>197</v>
      </c>
    </row>
    <row r="3" ht="27.75" customHeight="1" spans="1:24">
      <c r="A3" s="28" t="s">
        <v>198</v>
      </c>
      <c r="B3" s="28"/>
      <c r="C3" s="28"/>
      <c r="D3" s="28"/>
      <c r="E3" s="28"/>
      <c r="F3" s="28"/>
      <c r="G3" s="28"/>
      <c r="H3" s="28"/>
      <c r="I3" s="28"/>
      <c r="J3" s="28"/>
      <c r="K3" s="28"/>
      <c r="L3" s="28"/>
      <c r="M3" s="28"/>
      <c r="N3" s="28"/>
      <c r="O3" s="28"/>
      <c r="P3" s="28"/>
      <c r="Q3" s="28"/>
      <c r="R3" s="28"/>
      <c r="S3" s="28"/>
      <c r="T3" s="28"/>
      <c r="U3" s="28"/>
      <c r="V3" s="28"/>
      <c r="W3" s="28"/>
    </row>
    <row r="4" s="1" customFormat="1" ht="18.75" customHeight="1" spans="1:24">
      <c r="A4" s="6" t="str">
        <f>"单位名称："&amp;"香格里拉市退役军人事务局"</f>
        <v>单位名称：香格里拉市退役军人事务局</v>
      </c>
      <c r="B4" s="209"/>
      <c r="C4" s="209"/>
      <c r="D4" s="209"/>
      <c r="E4" s="209"/>
      <c r="F4" s="209"/>
      <c r="G4" s="209"/>
      <c r="H4" s="113"/>
      <c r="I4" s="113"/>
      <c r="J4" s="8"/>
      <c r="K4" s="113"/>
      <c r="L4" s="113"/>
      <c r="M4" s="113"/>
      <c r="N4" s="113"/>
      <c r="O4" s="8"/>
      <c r="P4" s="8"/>
      <c r="Q4" s="8"/>
      <c r="R4" s="113"/>
      <c r="V4" s="210"/>
      <c r="X4" s="116" t="s">
        <v>190</v>
      </c>
    </row>
    <row r="5" s="1" customFormat="1" ht="18" customHeight="1" spans="1:24">
      <c r="A5" s="10" t="s">
        <v>199</v>
      </c>
      <c r="B5" s="10" t="s">
        <v>200</v>
      </c>
      <c r="C5" s="10" t="s">
        <v>201</v>
      </c>
      <c r="D5" s="10" t="s">
        <v>202</v>
      </c>
      <c r="E5" s="10" t="s">
        <v>203</v>
      </c>
      <c r="F5" s="10" t="s">
        <v>204</v>
      </c>
      <c r="G5" s="10" t="s">
        <v>205</v>
      </c>
      <c r="H5" s="211" t="s">
        <v>206</v>
      </c>
      <c r="I5" s="144" t="s">
        <v>206</v>
      </c>
      <c r="J5" s="13"/>
      <c r="K5" s="144"/>
      <c r="L5" s="144"/>
      <c r="M5" s="144"/>
      <c r="N5" s="144"/>
      <c r="O5" s="13"/>
      <c r="P5" s="13"/>
      <c r="Q5" s="13"/>
      <c r="R5" s="143" t="s">
        <v>64</v>
      </c>
      <c r="S5" s="144" t="s">
        <v>79</v>
      </c>
      <c r="T5" s="144"/>
      <c r="U5" s="144"/>
      <c r="V5" s="144"/>
      <c r="W5" s="144"/>
      <c r="X5" s="212"/>
    </row>
    <row r="6" s="1" customFormat="1" ht="18" customHeight="1" spans="1:24">
      <c r="A6" s="15"/>
      <c r="B6" s="198"/>
      <c r="C6" s="15"/>
      <c r="D6" s="15"/>
      <c r="E6" s="15"/>
      <c r="F6" s="15"/>
      <c r="G6" s="15"/>
      <c r="H6" s="166" t="s">
        <v>207</v>
      </c>
      <c r="I6" s="211" t="s">
        <v>61</v>
      </c>
      <c r="J6" s="13"/>
      <c r="K6" s="144"/>
      <c r="L6" s="144"/>
      <c r="M6" s="144"/>
      <c r="N6" s="212"/>
      <c r="O6" s="12" t="s">
        <v>208</v>
      </c>
      <c r="P6" s="13"/>
      <c r="Q6" s="14"/>
      <c r="R6" s="10" t="s">
        <v>64</v>
      </c>
      <c r="S6" s="211" t="s">
        <v>79</v>
      </c>
      <c r="T6" s="143" t="s">
        <v>71</v>
      </c>
      <c r="U6" s="144" t="s">
        <v>79</v>
      </c>
      <c r="V6" s="143" t="s">
        <v>67</v>
      </c>
      <c r="W6" s="143" t="s">
        <v>68</v>
      </c>
      <c r="X6" s="213" t="s">
        <v>69</v>
      </c>
    </row>
    <row r="7" s="1" customFormat="1" ht="18.75" customHeight="1" spans="1:24">
      <c r="A7" s="194"/>
      <c r="B7" s="194"/>
      <c r="C7" s="194"/>
      <c r="D7" s="194"/>
      <c r="E7" s="194"/>
      <c r="F7" s="194"/>
      <c r="G7" s="194"/>
      <c r="H7" s="194"/>
      <c r="I7" s="214" t="s">
        <v>209</v>
      </c>
      <c r="J7" s="213" t="s">
        <v>210</v>
      </c>
      <c r="K7" s="10" t="s">
        <v>211</v>
      </c>
      <c r="L7" s="10" t="s">
        <v>212</v>
      </c>
      <c r="M7" s="10" t="s">
        <v>213</v>
      </c>
      <c r="N7" s="10" t="s">
        <v>214</v>
      </c>
      <c r="O7" s="10" t="s">
        <v>61</v>
      </c>
      <c r="P7" s="10" t="s">
        <v>62</v>
      </c>
      <c r="Q7" s="10" t="s">
        <v>63</v>
      </c>
      <c r="R7" s="194"/>
      <c r="S7" s="10" t="s">
        <v>60</v>
      </c>
      <c r="T7" s="10" t="s">
        <v>71</v>
      </c>
      <c r="U7" s="10" t="s">
        <v>215</v>
      </c>
      <c r="V7" s="10" t="s">
        <v>67</v>
      </c>
      <c r="W7" s="10" t="s">
        <v>68</v>
      </c>
      <c r="X7" s="10" t="s">
        <v>69</v>
      </c>
    </row>
    <row r="8" s="1" customFormat="1" ht="37.5" customHeight="1" spans="1:24">
      <c r="A8" s="169"/>
      <c r="B8" s="169"/>
      <c r="C8" s="169"/>
      <c r="D8" s="169"/>
      <c r="E8" s="169"/>
      <c r="F8" s="169"/>
      <c r="G8" s="169"/>
      <c r="H8" s="169"/>
      <c r="I8" s="153" t="s">
        <v>60</v>
      </c>
      <c r="J8" s="153" t="s">
        <v>216</v>
      </c>
      <c r="K8" s="17" t="s">
        <v>210</v>
      </c>
      <c r="L8" s="17" t="s">
        <v>212</v>
      </c>
      <c r="M8" s="17" t="s">
        <v>213</v>
      </c>
      <c r="N8" s="17" t="s">
        <v>214</v>
      </c>
      <c r="O8" s="17" t="s">
        <v>212</v>
      </c>
      <c r="P8" s="17" t="s">
        <v>213</v>
      </c>
      <c r="Q8" s="17" t="s">
        <v>214</v>
      </c>
      <c r="R8" s="17" t="s">
        <v>64</v>
      </c>
      <c r="S8" s="17" t="s">
        <v>60</v>
      </c>
      <c r="T8" s="17" t="s">
        <v>71</v>
      </c>
      <c r="U8" s="17" t="s">
        <v>215</v>
      </c>
      <c r="V8" s="17" t="s">
        <v>67</v>
      </c>
      <c r="W8" s="17" t="s">
        <v>68</v>
      </c>
      <c r="X8" s="17" t="s">
        <v>69</v>
      </c>
    </row>
    <row r="9" s="1" customFormat="1" ht="19.5" customHeight="1" spans="1:24">
      <c r="A9" s="215">
        <v>1</v>
      </c>
      <c r="B9" s="215">
        <v>2</v>
      </c>
      <c r="C9" s="215">
        <v>3</v>
      </c>
      <c r="D9" s="215">
        <v>4</v>
      </c>
      <c r="E9" s="215">
        <v>5</v>
      </c>
      <c r="F9" s="215">
        <v>6</v>
      </c>
      <c r="G9" s="215">
        <v>7</v>
      </c>
      <c r="H9" s="215">
        <v>8</v>
      </c>
      <c r="I9" s="215">
        <v>9</v>
      </c>
      <c r="J9" s="215">
        <v>10</v>
      </c>
      <c r="K9" s="215">
        <v>11</v>
      </c>
      <c r="L9" s="215">
        <v>12</v>
      </c>
      <c r="M9" s="215">
        <v>13</v>
      </c>
      <c r="N9" s="215">
        <v>14</v>
      </c>
      <c r="O9" s="215">
        <v>15</v>
      </c>
      <c r="P9" s="215">
        <v>16</v>
      </c>
      <c r="Q9" s="215">
        <v>17</v>
      </c>
      <c r="R9" s="215">
        <v>18</v>
      </c>
      <c r="S9" s="215">
        <v>19</v>
      </c>
      <c r="T9" s="215">
        <v>20</v>
      </c>
      <c r="U9" s="215">
        <v>21</v>
      </c>
      <c r="V9" s="215">
        <v>22</v>
      </c>
      <c r="W9" s="215">
        <v>23</v>
      </c>
      <c r="X9" s="215">
        <v>24</v>
      </c>
    </row>
    <row r="10" s="1" customFormat="1" ht="22.5" customHeight="1" spans="1:24">
      <c r="A10" s="216" t="s">
        <v>73</v>
      </c>
      <c r="B10" s="216"/>
      <c r="C10" s="216"/>
      <c r="D10" s="216"/>
      <c r="E10" s="216"/>
      <c r="F10" s="216"/>
      <c r="G10" s="216"/>
      <c r="H10" s="161"/>
      <c r="I10" s="161"/>
      <c r="J10" s="161"/>
      <c r="K10" s="161"/>
      <c r="L10" s="202"/>
      <c r="M10" s="161"/>
      <c r="N10" s="202"/>
      <c r="O10" s="202"/>
      <c r="P10" s="202"/>
      <c r="Q10" s="202"/>
      <c r="R10" s="161"/>
      <c r="S10" s="161"/>
      <c r="T10" s="161"/>
      <c r="U10" s="161"/>
      <c r="V10" s="161"/>
      <c r="W10" s="161"/>
      <c r="X10" s="161"/>
    </row>
    <row r="11" s="1" customFormat="1" ht="22.5" customHeight="1" spans="1:24">
      <c r="A11" s="216" t="s">
        <v>73</v>
      </c>
      <c r="B11" s="216" t="s">
        <v>217</v>
      </c>
      <c r="C11" s="216" t="s">
        <v>218</v>
      </c>
      <c r="D11" s="216" t="s">
        <v>103</v>
      </c>
      <c r="E11" s="216" t="s">
        <v>178</v>
      </c>
      <c r="F11" s="216" t="s">
        <v>219</v>
      </c>
      <c r="G11" s="216" t="s">
        <v>220</v>
      </c>
      <c r="H11" s="161">
        <v>304332</v>
      </c>
      <c r="I11" s="161">
        <v>304332</v>
      </c>
      <c r="J11" s="161"/>
      <c r="K11" s="161"/>
      <c r="L11" s="202"/>
      <c r="M11" s="161">
        <v>304332</v>
      </c>
      <c r="N11" s="202"/>
      <c r="O11" s="202"/>
      <c r="P11" s="202"/>
      <c r="Q11" s="202"/>
      <c r="R11" s="161"/>
      <c r="S11" s="161"/>
      <c r="T11" s="161"/>
      <c r="U11" s="161"/>
      <c r="V11" s="161"/>
      <c r="W11" s="161"/>
      <c r="X11" s="161"/>
    </row>
    <row r="12" s="1" customFormat="1" ht="22.5" customHeight="1" spans="1:24">
      <c r="A12" s="216" t="s">
        <v>73</v>
      </c>
      <c r="B12" s="216" t="s">
        <v>221</v>
      </c>
      <c r="C12" s="216" t="s">
        <v>222</v>
      </c>
      <c r="D12" s="216" t="s">
        <v>103</v>
      </c>
      <c r="E12" s="216" t="s">
        <v>178</v>
      </c>
      <c r="F12" s="216" t="s">
        <v>219</v>
      </c>
      <c r="G12" s="216" t="s">
        <v>220</v>
      </c>
      <c r="H12" s="161">
        <v>235740</v>
      </c>
      <c r="I12" s="161">
        <v>235740</v>
      </c>
      <c r="J12" s="161"/>
      <c r="K12" s="161"/>
      <c r="L12" s="24"/>
      <c r="M12" s="161">
        <v>235740</v>
      </c>
      <c r="N12" s="24"/>
      <c r="O12" s="24"/>
      <c r="P12" s="24"/>
      <c r="Q12" s="24"/>
      <c r="R12" s="161"/>
      <c r="S12" s="161"/>
      <c r="T12" s="161"/>
      <c r="U12" s="161"/>
      <c r="V12" s="161"/>
      <c r="W12" s="161"/>
      <c r="X12" s="161"/>
    </row>
    <row r="13" s="1" customFormat="1" ht="22.5" customHeight="1" spans="1:24">
      <c r="A13" s="216" t="s">
        <v>73</v>
      </c>
      <c r="B13" s="216" t="s">
        <v>217</v>
      </c>
      <c r="C13" s="216" t="s">
        <v>218</v>
      </c>
      <c r="D13" s="216" t="s">
        <v>103</v>
      </c>
      <c r="E13" s="216" t="s">
        <v>178</v>
      </c>
      <c r="F13" s="216" t="s">
        <v>223</v>
      </c>
      <c r="G13" s="216" t="s">
        <v>224</v>
      </c>
      <c r="H13" s="161"/>
      <c r="I13" s="161"/>
      <c r="J13" s="161"/>
      <c r="K13" s="161"/>
      <c r="L13" s="24"/>
      <c r="M13" s="161"/>
      <c r="N13" s="24"/>
      <c r="O13" s="24"/>
      <c r="P13" s="24"/>
      <c r="Q13" s="24"/>
      <c r="R13" s="161"/>
      <c r="S13" s="161"/>
      <c r="T13" s="161"/>
      <c r="U13" s="161"/>
      <c r="V13" s="161"/>
      <c r="W13" s="161"/>
      <c r="X13" s="161"/>
    </row>
    <row r="14" s="1" customFormat="1" ht="22.5" customHeight="1" spans="1:24">
      <c r="A14" s="216" t="s">
        <v>73</v>
      </c>
      <c r="B14" s="216" t="s">
        <v>221</v>
      </c>
      <c r="C14" s="216" t="s">
        <v>222</v>
      </c>
      <c r="D14" s="216" t="s">
        <v>103</v>
      </c>
      <c r="E14" s="216" t="s">
        <v>178</v>
      </c>
      <c r="F14" s="216" t="s">
        <v>223</v>
      </c>
      <c r="G14" s="216" t="s">
        <v>224</v>
      </c>
      <c r="H14" s="161"/>
      <c r="I14" s="161"/>
      <c r="J14" s="161"/>
      <c r="K14" s="161"/>
      <c r="L14" s="24"/>
      <c r="M14" s="161"/>
      <c r="N14" s="24"/>
      <c r="O14" s="24"/>
      <c r="P14" s="24"/>
      <c r="Q14" s="24"/>
      <c r="R14" s="161"/>
      <c r="S14" s="161"/>
      <c r="T14" s="161"/>
      <c r="U14" s="161"/>
      <c r="V14" s="161"/>
      <c r="W14" s="161"/>
      <c r="X14" s="161"/>
    </row>
    <row r="15" s="1" customFormat="1" ht="22.5" customHeight="1" spans="1:24">
      <c r="A15" s="216" t="s">
        <v>73</v>
      </c>
      <c r="B15" s="216" t="s">
        <v>217</v>
      </c>
      <c r="C15" s="216" t="s">
        <v>222</v>
      </c>
      <c r="D15" s="216" t="s">
        <v>103</v>
      </c>
      <c r="E15" s="216" t="s">
        <v>178</v>
      </c>
      <c r="F15" s="216" t="s">
        <v>223</v>
      </c>
      <c r="G15" s="216" t="s">
        <v>224</v>
      </c>
      <c r="H15" s="161">
        <v>744840</v>
      </c>
      <c r="I15" s="161">
        <v>744840</v>
      </c>
      <c r="J15" s="161"/>
      <c r="K15" s="161"/>
      <c r="L15" s="24"/>
      <c r="M15" s="161">
        <v>744840</v>
      </c>
      <c r="N15" s="24"/>
      <c r="O15" s="24"/>
      <c r="P15" s="24"/>
      <c r="Q15" s="24"/>
      <c r="R15" s="161"/>
      <c r="S15" s="161"/>
      <c r="T15" s="161"/>
      <c r="U15" s="161"/>
      <c r="V15" s="161"/>
      <c r="W15" s="161"/>
      <c r="X15" s="161"/>
    </row>
    <row r="16" s="1" customFormat="1" ht="22.5" customHeight="1" spans="1:24">
      <c r="A16" s="216" t="s">
        <v>73</v>
      </c>
      <c r="B16" s="216" t="s">
        <v>221</v>
      </c>
      <c r="C16" s="216" t="s">
        <v>222</v>
      </c>
      <c r="D16" s="216" t="s">
        <v>103</v>
      </c>
      <c r="E16" s="216" t="s">
        <v>178</v>
      </c>
      <c r="F16" s="216" t="s">
        <v>223</v>
      </c>
      <c r="G16" s="216" t="s">
        <v>224</v>
      </c>
      <c r="H16" s="161">
        <v>252708</v>
      </c>
      <c r="I16" s="161">
        <v>252708</v>
      </c>
      <c r="J16" s="161"/>
      <c r="K16" s="161"/>
      <c r="L16" s="24"/>
      <c r="M16" s="161">
        <v>252708</v>
      </c>
      <c r="N16" s="24"/>
      <c r="O16" s="24"/>
      <c r="P16" s="24"/>
      <c r="Q16" s="24"/>
      <c r="R16" s="161"/>
      <c r="S16" s="161"/>
      <c r="T16" s="161"/>
      <c r="U16" s="161"/>
      <c r="V16" s="161"/>
      <c r="W16" s="161"/>
      <c r="X16" s="161"/>
    </row>
    <row r="17" s="1" customFormat="1" ht="22.5" customHeight="1" spans="1:24">
      <c r="A17" s="216" t="s">
        <v>73</v>
      </c>
      <c r="B17" s="216" t="s">
        <v>217</v>
      </c>
      <c r="C17" s="216" t="s">
        <v>218</v>
      </c>
      <c r="D17" s="216" t="s">
        <v>103</v>
      </c>
      <c r="E17" s="216" t="s">
        <v>178</v>
      </c>
      <c r="F17" s="216" t="s">
        <v>225</v>
      </c>
      <c r="G17" s="216" t="s">
        <v>226</v>
      </c>
      <c r="H17" s="161">
        <v>25361</v>
      </c>
      <c r="I17" s="161">
        <v>25361</v>
      </c>
      <c r="J17" s="161"/>
      <c r="K17" s="161"/>
      <c r="L17" s="24"/>
      <c r="M17" s="161">
        <v>25361</v>
      </c>
      <c r="N17" s="24"/>
      <c r="O17" s="24"/>
      <c r="P17" s="24"/>
      <c r="Q17" s="24"/>
      <c r="R17" s="161"/>
      <c r="S17" s="161"/>
      <c r="T17" s="161"/>
      <c r="U17" s="161"/>
      <c r="V17" s="161"/>
      <c r="W17" s="161"/>
      <c r="X17" s="161"/>
    </row>
    <row r="18" s="1" customFormat="1" ht="22.5" customHeight="1" spans="1:24">
      <c r="A18" s="216" t="s">
        <v>73</v>
      </c>
      <c r="B18" s="216" t="s">
        <v>227</v>
      </c>
      <c r="C18" s="216" t="s">
        <v>228</v>
      </c>
      <c r="D18" s="216" t="s">
        <v>103</v>
      </c>
      <c r="E18" s="216" t="s">
        <v>178</v>
      </c>
      <c r="F18" s="216" t="s">
        <v>225</v>
      </c>
      <c r="G18" s="216" t="s">
        <v>226</v>
      </c>
      <c r="H18" s="161">
        <v>222360</v>
      </c>
      <c r="I18" s="161">
        <v>222360</v>
      </c>
      <c r="J18" s="161"/>
      <c r="K18" s="161"/>
      <c r="L18" s="24"/>
      <c r="M18" s="161">
        <v>222360</v>
      </c>
      <c r="N18" s="24"/>
      <c r="O18" s="24"/>
      <c r="P18" s="24"/>
      <c r="Q18" s="24"/>
      <c r="R18" s="161"/>
      <c r="S18" s="161"/>
      <c r="T18" s="161"/>
      <c r="U18" s="161"/>
      <c r="V18" s="161"/>
      <c r="W18" s="161"/>
      <c r="X18" s="161"/>
    </row>
    <row r="19" s="1" customFormat="1" ht="22.5" customHeight="1" spans="1:24">
      <c r="A19" s="216" t="s">
        <v>73</v>
      </c>
      <c r="B19" s="216" t="s">
        <v>217</v>
      </c>
      <c r="C19" s="216" t="s">
        <v>218</v>
      </c>
      <c r="D19" s="216" t="s">
        <v>103</v>
      </c>
      <c r="E19" s="216" t="s">
        <v>178</v>
      </c>
      <c r="F19" s="216" t="s">
        <v>225</v>
      </c>
      <c r="G19" s="216" t="s">
        <v>226</v>
      </c>
      <c r="H19" s="161">
        <v>6000</v>
      </c>
      <c r="I19" s="161">
        <v>6000</v>
      </c>
      <c r="J19" s="161"/>
      <c r="K19" s="161"/>
      <c r="L19" s="24"/>
      <c r="M19" s="161">
        <v>6000</v>
      </c>
      <c r="N19" s="24"/>
      <c r="O19" s="24"/>
      <c r="P19" s="24"/>
      <c r="Q19" s="24"/>
      <c r="R19" s="161"/>
      <c r="S19" s="161"/>
      <c r="T19" s="161"/>
      <c r="U19" s="161"/>
      <c r="V19" s="161"/>
      <c r="W19" s="161"/>
      <c r="X19" s="161"/>
    </row>
    <row r="20" s="1" customFormat="1" ht="22.5" customHeight="1" spans="1:24">
      <c r="A20" s="216" t="s">
        <v>73</v>
      </c>
      <c r="B20" s="216" t="s">
        <v>221</v>
      </c>
      <c r="C20" s="216" t="s">
        <v>222</v>
      </c>
      <c r="D20" s="216" t="s">
        <v>103</v>
      </c>
      <c r="E20" s="216" t="s">
        <v>178</v>
      </c>
      <c r="F20" s="216" t="s">
        <v>229</v>
      </c>
      <c r="G20" s="216" t="s">
        <v>230</v>
      </c>
      <c r="H20" s="161">
        <v>416748</v>
      </c>
      <c r="I20" s="161">
        <v>416748</v>
      </c>
      <c r="J20" s="161"/>
      <c r="K20" s="161"/>
      <c r="L20" s="24"/>
      <c r="M20" s="161">
        <v>416748</v>
      </c>
      <c r="N20" s="24"/>
      <c r="O20" s="24"/>
      <c r="P20" s="24"/>
      <c r="Q20" s="24"/>
      <c r="R20" s="161"/>
      <c r="S20" s="161"/>
      <c r="T20" s="161"/>
      <c r="U20" s="161"/>
      <c r="V20" s="161"/>
      <c r="W20" s="161"/>
      <c r="X20" s="161"/>
    </row>
    <row r="21" s="1" customFormat="1" ht="22.5" customHeight="1" spans="1:24">
      <c r="A21" s="216" t="s">
        <v>73</v>
      </c>
      <c r="B21" s="216" t="s">
        <v>231</v>
      </c>
      <c r="C21" s="216" t="s">
        <v>232</v>
      </c>
      <c r="D21" s="216" t="s">
        <v>103</v>
      </c>
      <c r="E21" s="216" t="s">
        <v>178</v>
      </c>
      <c r="F21" s="216" t="s">
        <v>229</v>
      </c>
      <c r="G21" s="216" t="s">
        <v>230</v>
      </c>
      <c r="H21" s="161">
        <v>213600</v>
      </c>
      <c r="I21" s="161">
        <v>213600</v>
      </c>
      <c r="J21" s="161"/>
      <c r="K21" s="161"/>
      <c r="L21" s="24"/>
      <c r="M21" s="161">
        <v>213600</v>
      </c>
      <c r="N21" s="24"/>
      <c r="O21" s="24"/>
      <c r="P21" s="24"/>
      <c r="Q21" s="24"/>
      <c r="R21" s="161"/>
      <c r="S21" s="161"/>
      <c r="T21" s="161"/>
      <c r="U21" s="161"/>
      <c r="V21" s="161"/>
      <c r="W21" s="161"/>
      <c r="X21" s="161"/>
    </row>
    <row r="22" s="1" customFormat="1" ht="22.5" customHeight="1" spans="1:24">
      <c r="A22" s="216" t="s">
        <v>73</v>
      </c>
      <c r="B22" s="216" t="s">
        <v>221</v>
      </c>
      <c r="C22" s="216" t="s">
        <v>222</v>
      </c>
      <c r="D22" s="216" t="s">
        <v>103</v>
      </c>
      <c r="E22" s="216" t="s">
        <v>178</v>
      </c>
      <c r="F22" s="216" t="s">
        <v>229</v>
      </c>
      <c r="G22" s="216" t="s">
        <v>230</v>
      </c>
      <c r="H22" s="161">
        <v>19645</v>
      </c>
      <c r="I22" s="161">
        <v>19645</v>
      </c>
      <c r="J22" s="161"/>
      <c r="K22" s="161"/>
      <c r="L22" s="24"/>
      <c r="M22" s="161">
        <v>19645</v>
      </c>
      <c r="N22" s="24"/>
      <c r="O22" s="24"/>
      <c r="P22" s="24"/>
      <c r="Q22" s="24"/>
      <c r="R22" s="161"/>
      <c r="S22" s="161"/>
      <c r="T22" s="161"/>
      <c r="U22" s="161"/>
      <c r="V22" s="161"/>
      <c r="W22" s="161"/>
      <c r="X22" s="161"/>
    </row>
    <row r="23" s="1" customFormat="1" ht="22.5" customHeight="1" spans="1:24">
      <c r="A23" s="216" t="s">
        <v>73</v>
      </c>
      <c r="B23" s="216" t="s">
        <v>233</v>
      </c>
      <c r="C23" s="216" t="s">
        <v>234</v>
      </c>
      <c r="D23" s="216" t="s">
        <v>90</v>
      </c>
      <c r="E23" s="216" t="s">
        <v>166</v>
      </c>
      <c r="F23" s="216" t="s">
        <v>235</v>
      </c>
      <c r="G23" s="216" t="s">
        <v>236</v>
      </c>
      <c r="H23" s="161">
        <v>363157.44</v>
      </c>
      <c r="I23" s="161">
        <v>363157.44</v>
      </c>
      <c r="J23" s="161"/>
      <c r="K23" s="161"/>
      <c r="L23" s="24"/>
      <c r="M23" s="161">
        <v>363157.44</v>
      </c>
      <c r="N23" s="24"/>
      <c r="O23" s="24"/>
      <c r="P23" s="24"/>
      <c r="Q23" s="24"/>
      <c r="R23" s="161"/>
      <c r="S23" s="161"/>
      <c r="T23" s="161"/>
      <c r="U23" s="161"/>
      <c r="V23" s="161"/>
      <c r="W23" s="161"/>
      <c r="X23" s="161"/>
    </row>
    <row r="24" s="1" customFormat="1" ht="22.5" customHeight="1" spans="1:24">
      <c r="A24" s="216" t="s">
        <v>73</v>
      </c>
      <c r="B24" s="216" t="s">
        <v>233</v>
      </c>
      <c r="C24" s="216" t="s">
        <v>234</v>
      </c>
      <c r="D24" s="216" t="s">
        <v>91</v>
      </c>
      <c r="E24" s="216" t="s">
        <v>237</v>
      </c>
      <c r="F24" s="216" t="s">
        <v>238</v>
      </c>
      <c r="G24" s="216" t="s">
        <v>239</v>
      </c>
      <c r="H24" s="161"/>
      <c r="I24" s="161"/>
      <c r="J24" s="161"/>
      <c r="K24" s="161"/>
      <c r="L24" s="24"/>
      <c r="M24" s="161"/>
      <c r="N24" s="24"/>
      <c r="O24" s="24"/>
      <c r="P24" s="24"/>
      <c r="Q24" s="24"/>
      <c r="R24" s="161"/>
      <c r="S24" s="161"/>
      <c r="T24" s="161"/>
      <c r="U24" s="161"/>
      <c r="V24" s="161"/>
      <c r="W24" s="161"/>
      <c r="X24" s="161"/>
    </row>
    <row r="25" s="1" customFormat="1" ht="22.5" customHeight="1" spans="1:24">
      <c r="A25" s="216" t="s">
        <v>73</v>
      </c>
      <c r="B25" s="216" t="s">
        <v>233</v>
      </c>
      <c r="C25" s="216" t="s">
        <v>234</v>
      </c>
      <c r="D25" s="216" t="s">
        <v>109</v>
      </c>
      <c r="E25" s="216" t="s">
        <v>182</v>
      </c>
      <c r="F25" s="216" t="s">
        <v>240</v>
      </c>
      <c r="G25" s="216" t="s">
        <v>241</v>
      </c>
      <c r="H25" s="161">
        <v>89244.9</v>
      </c>
      <c r="I25" s="161">
        <v>89244.9</v>
      </c>
      <c r="J25" s="161"/>
      <c r="K25" s="161"/>
      <c r="L25" s="24"/>
      <c r="M25" s="161">
        <v>89244.9</v>
      </c>
      <c r="N25" s="24"/>
      <c r="O25" s="24"/>
      <c r="P25" s="24"/>
      <c r="Q25" s="24"/>
      <c r="R25" s="161"/>
      <c r="S25" s="161"/>
      <c r="T25" s="161"/>
      <c r="U25" s="161"/>
      <c r="V25" s="161"/>
      <c r="W25" s="161"/>
      <c r="X25" s="161"/>
    </row>
    <row r="26" s="1" customFormat="1" ht="22.5" customHeight="1" spans="1:24">
      <c r="A26" s="216" t="s">
        <v>73</v>
      </c>
      <c r="B26" s="216" t="s">
        <v>233</v>
      </c>
      <c r="C26" s="216" t="s">
        <v>234</v>
      </c>
      <c r="D26" s="216" t="s">
        <v>110</v>
      </c>
      <c r="E26" s="216" t="s">
        <v>183</v>
      </c>
      <c r="F26" s="216" t="s">
        <v>240</v>
      </c>
      <c r="G26" s="216" t="s">
        <v>241</v>
      </c>
      <c r="H26" s="161">
        <v>77609.7</v>
      </c>
      <c r="I26" s="161">
        <v>77609.7</v>
      </c>
      <c r="J26" s="161"/>
      <c r="K26" s="161"/>
      <c r="L26" s="24"/>
      <c r="M26" s="161">
        <v>77609.7</v>
      </c>
      <c r="N26" s="24"/>
      <c r="O26" s="24"/>
      <c r="P26" s="24"/>
      <c r="Q26" s="24"/>
      <c r="R26" s="161"/>
      <c r="S26" s="161"/>
      <c r="T26" s="161"/>
      <c r="U26" s="161"/>
      <c r="V26" s="161"/>
      <c r="W26" s="161"/>
      <c r="X26" s="161"/>
    </row>
    <row r="27" s="1" customFormat="1" ht="22.5" customHeight="1" spans="1:24">
      <c r="A27" s="216" t="s">
        <v>73</v>
      </c>
      <c r="B27" s="216" t="s">
        <v>233</v>
      </c>
      <c r="C27" s="216" t="s">
        <v>234</v>
      </c>
      <c r="D27" s="216" t="s">
        <v>111</v>
      </c>
      <c r="E27" s="216" t="s">
        <v>184</v>
      </c>
      <c r="F27" s="216" t="s">
        <v>242</v>
      </c>
      <c r="G27" s="216" t="s">
        <v>243</v>
      </c>
      <c r="H27" s="161">
        <v>88989.12</v>
      </c>
      <c r="I27" s="161">
        <v>88989.12</v>
      </c>
      <c r="J27" s="161"/>
      <c r="K27" s="161"/>
      <c r="L27" s="24"/>
      <c r="M27" s="161">
        <v>88989.12</v>
      </c>
      <c r="N27" s="24"/>
      <c r="O27" s="24"/>
      <c r="P27" s="24"/>
      <c r="Q27" s="24"/>
      <c r="R27" s="161"/>
      <c r="S27" s="161"/>
      <c r="T27" s="161"/>
      <c r="U27" s="161"/>
      <c r="V27" s="161"/>
      <c r="W27" s="161"/>
      <c r="X27" s="161"/>
    </row>
    <row r="28" s="1" customFormat="1" ht="22.5" customHeight="1" spans="1:24">
      <c r="A28" s="216" t="s">
        <v>73</v>
      </c>
      <c r="B28" s="216" t="s">
        <v>233</v>
      </c>
      <c r="C28" s="216" t="s">
        <v>234</v>
      </c>
      <c r="D28" s="216" t="s">
        <v>111</v>
      </c>
      <c r="E28" s="216" t="s">
        <v>184</v>
      </c>
      <c r="F28" s="216" t="s">
        <v>242</v>
      </c>
      <c r="G28" s="216" t="s">
        <v>243</v>
      </c>
      <c r="H28" s="161">
        <v>5709.72</v>
      </c>
      <c r="I28" s="161">
        <v>5709.72</v>
      </c>
      <c r="J28" s="161"/>
      <c r="K28" s="161"/>
      <c r="L28" s="24"/>
      <c r="M28" s="161">
        <v>5709.72</v>
      </c>
      <c r="N28" s="24"/>
      <c r="O28" s="24"/>
      <c r="P28" s="24"/>
      <c r="Q28" s="24"/>
      <c r="R28" s="161"/>
      <c r="S28" s="161"/>
      <c r="T28" s="161"/>
      <c r="U28" s="161"/>
      <c r="V28" s="161"/>
      <c r="W28" s="161"/>
      <c r="X28" s="161"/>
    </row>
    <row r="29" s="1" customFormat="1" ht="22.5" customHeight="1" spans="1:24">
      <c r="A29" s="216" t="s">
        <v>73</v>
      </c>
      <c r="B29" s="216" t="s">
        <v>233</v>
      </c>
      <c r="C29" s="216" t="s">
        <v>234</v>
      </c>
      <c r="D29" s="216" t="s">
        <v>112</v>
      </c>
      <c r="E29" s="216" t="s">
        <v>185</v>
      </c>
      <c r="F29" s="216" t="s">
        <v>244</v>
      </c>
      <c r="G29" s="216" t="s">
        <v>245</v>
      </c>
      <c r="H29" s="161">
        <v>2108.88</v>
      </c>
      <c r="I29" s="161">
        <v>2108.88</v>
      </c>
      <c r="J29" s="161"/>
      <c r="K29" s="161"/>
      <c r="L29" s="24"/>
      <c r="M29" s="161">
        <v>2108.88</v>
      </c>
      <c r="N29" s="24"/>
      <c r="O29" s="24"/>
      <c r="P29" s="24"/>
      <c r="Q29" s="24"/>
      <c r="R29" s="161"/>
      <c r="S29" s="161"/>
      <c r="T29" s="161"/>
      <c r="U29" s="161"/>
      <c r="V29" s="161"/>
      <c r="W29" s="161"/>
      <c r="X29" s="161"/>
    </row>
    <row r="30" s="1" customFormat="1" ht="22.5" customHeight="1" spans="1:24">
      <c r="A30" s="216" t="s">
        <v>73</v>
      </c>
      <c r="B30" s="216" t="s">
        <v>233</v>
      </c>
      <c r="C30" s="216" t="s">
        <v>234</v>
      </c>
      <c r="D30" s="216" t="s">
        <v>103</v>
      </c>
      <c r="E30" s="216" t="s">
        <v>178</v>
      </c>
      <c r="F30" s="216" t="s">
        <v>244</v>
      </c>
      <c r="G30" s="216" t="s">
        <v>245</v>
      </c>
      <c r="H30" s="161">
        <v>7243.57</v>
      </c>
      <c r="I30" s="161">
        <v>7243.57</v>
      </c>
      <c r="J30" s="161"/>
      <c r="K30" s="161"/>
      <c r="L30" s="24"/>
      <c r="M30" s="161">
        <v>7243.57</v>
      </c>
      <c r="N30" s="24"/>
      <c r="O30" s="24"/>
      <c r="P30" s="24"/>
      <c r="Q30" s="24"/>
      <c r="R30" s="161"/>
      <c r="S30" s="161"/>
      <c r="T30" s="161"/>
      <c r="U30" s="161"/>
      <c r="V30" s="161"/>
      <c r="W30" s="161"/>
      <c r="X30" s="161"/>
    </row>
    <row r="31" s="1" customFormat="1" ht="22.5" customHeight="1" spans="1:24">
      <c r="A31" s="216" t="s">
        <v>73</v>
      </c>
      <c r="B31" s="216" t="s">
        <v>233</v>
      </c>
      <c r="C31" s="216" t="s">
        <v>234</v>
      </c>
      <c r="D31" s="216" t="s">
        <v>112</v>
      </c>
      <c r="E31" s="216" t="s">
        <v>185</v>
      </c>
      <c r="F31" s="216" t="s">
        <v>244</v>
      </c>
      <c r="G31" s="216" t="s">
        <v>245</v>
      </c>
      <c r="H31" s="161">
        <v>1932</v>
      </c>
      <c r="I31" s="161">
        <v>1932</v>
      </c>
      <c r="J31" s="161"/>
      <c r="K31" s="161"/>
      <c r="L31" s="24"/>
      <c r="M31" s="161">
        <v>1932</v>
      </c>
      <c r="N31" s="24"/>
      <c r="O31" s="24"/>
      <c r="P31" s="24"/>
      <c r="Q31" s="24"/>
      <c r="R31" s="161"/>
      <c r="S31" s="161"/>
      <c r="T31" s="161"/>
      <c r="U31" s="161"/>
      <c r="V31" s="161"/>
      <c r="W31" s="161"/>
      <c r="X31" s="161"/>
    </row>
    <row r="32" s="1" customFormat="1" ht="22.5" customHeight="1" spans="1:24">
      <c r="A32" s="216" t="s">
        <v>73</v>
      </c>
      <c r="B32" s="216" t="s">
        <v>233</v>
      </c>
      <c r="C32" s="216" t="s">
        <v>234</v>
      </c>
      <c r="D32" s="216" t="s">
        <v>112</v>
      </c>
      <c r="E32" s="216" t="s">
        <v>185</v>
      </c>
      <c r="F32" s="216" t="s">
        <v>244</v>
      </c>
      <c r="G32" s="216" t="s">
        <v>245</v>
      </c>
      <c r="H32" s="161">
        <v>2430.59</v>
      </c>
      <c r="I32" s="161">
        <v>2430.59</v>
      </c>
      <c r="J32" s="161"/>
      <c r="K32" s="161"/>
      <c r="L32" s="24"/>
      <c r="M32" s="161">
        <v>2430.59</v>
      </c>
      <c r="N32" s="24"/>
      <c r="O32" s="24"/>
      <c r="P32" s="24"/>
      <c r="Q32" s="24"/>
      <c r="R32" s="161"/>
      <c r="S32" s="161"/>
      <c r="T32" s="161"/>
      <c r="U32" s="161"/>
      <c r="V32" s="161"/>
      <c r="W32" s="161"/>
      <c r="X32" s="161"/>
    </row>
    <row r="33" s="1" customFormat="1" ht="22.5" customHeight="1" spans="1:24">
      <c r="A33" s="216" t="s">
        <v>73</v>
      </c>
      <c r="B33" s="216" t="s">
        <v>233</v>
      </c>
      <c r="C33" s="216" t="s">
        <v>234</v>
      </c>
      <c r="D33" s="216" t="s">
        <v>112</v>
      </c>
      <c r="E33" s="216" t="s">
        <v>185</v>
      </c>
      <c r="F33" s="216" t="s">
        <v>244</v>
      </c>
      <c r="G33" s="216" t="s">
        <v>245</v>
      </c>
      <c r="H33" s="161">
        <v>1932</v>
      </c>
      <c r="I33" s="161">
        <v>1932</v>
      </c>
      <c r="J33" s="161"/>
      <c r="K33" s="161"/>
      <c r="L33" s="24"/>
      <c r="M33" s="161">
        <v>1932</v>
      </c>
      <c r="N33" s="24"/>
      <c r="O33" s="24"/>
      <c r="P33" s="24"/>
      <c r="Q33" s="24"/>
      <c r="R33" s="161"/>
      <c r="S33" s="161"/>
      <c r="T33" s="161"/>
      <c r="U33" s="161"/>
      <c r="V33" s="161"/>
      <c r="W33" s="161"/>
      <c r="X33" s="161"/>
    </row>
    <row r="34" s="1" customFormat="1" ht="22.5" customHeight="1" spans="1:24">
      <c r="A34" s="216" t="s">
        <v>73</v>
      </c>
      <c r="B34" s="216" t="s">
        <v>246</v>
      </c>
      <c r="C34" s="216" t="s">
        <v>187</v>
      </c>
      <c r="D34" s="216" t="s">
        <v>116</v>
      </c>
      <c r="E34" s="216" t="s">
        <v>187</v>
      </c>
      <c r="F34" s="216" t="s">
        <v>247</v>
      </c>
      <c r="G34" s="216" t="s">
        <v>187</v>
      </c>
      <c r="H34" s="161">
        <v>290848.08</v>
      </c>
      <c r="I34" s="161">
        <v>290848.08</v>
      </c>
      <c r="J34" s="161"/>
      <c r="K34" s="161"/>
      <c r="L34" s="24"/>
      <c r="M34" s="161">
        <v>290848.08</v>
      </c>
      <c r="N34" s="24"/>
      <c r="O34" s="24"/>
      <c r="P34" s="24"/>
      <c r="Q34" s="24"/>
      <c r="R34" s="161"/>
      <c r="S34" s="161"/>
      <c r="T34" s="161"/>
      <c r="U34" s="161"/>
      <c r="V34" s="161"/>
      <c r="W34" s="161"/>
      <c r="X34" s="161"/>
    </row>
    <row r="35" s="1" customFormat="1" ht="22.5" customHeight="1" spans="1:24">
      <c r="A35" s="216" t="s">
        <v>73</v>
      </c>
      <c r="B35" s="216" t="s">
        <v>248</v>
      </c>
      <c r="C35" s="216" t="s">
        <v>249</v>
      </c>
      <c r="D35" s="216" t="s">
        <v>101</v>
      </c>
      <c r="E35" s="216" t="s">
        <v>176</v>
      </c>
      <c r="F35" s="216" t="s">
        <v>250</v>
      </c>
      <c r="G35" s="216" t="s">
        <v>249</v>
      </c>
      <c r="H35" s="161">
        <v>1375864.68</v>
      </c>
      <c r="I35" s="161">
        <v>1375864.68</v>
      </c>
      <c r="J35" s="161"/>
      <c r="K35" s="161"/>
      <c r="L35" s="24"/>
      <c r="M35" s="161">
        <v>1375864.68</v>
      </c>
      <c r="N35" s="24"/>
      <c r="O35" s="24"/>
      <c r="P35" s="24"/>
      <c r="Q35" s="24"/>
      <c r="R35" s="161"/>
      <c r="S35" s="161"/>
      <c r="T35" s="161"/>
      <c r="U35" s="161"/>
      <c r="V35" s="161"/>
      <c r="W35" s="161"/>
      <c r="X35" s="161"/>
    </row>
    <row r="36" s="1" customFormat="1" ht="22.5" customHeight="1" spans="1:24">
      <c r="A36" s="216" t="s">
        <v>73</v>
      </c>
      <c r="B36" s="216" t="s">
        <v>251</v>
      </c>
      <c r="C36" s="216" t="s">
        <v>252</v>
      </c>
      <c r="D36" s="216" t="s">
        <v>103</v>
      </c>
      <c r="E36" s="216" t="s">
        <v>178</v>
      </c>
      <c r="F36" s="216" t="s">
        <v>253</v>
      </c>
      <c r="G36" s="216" t="s">
        <v>254</v>
      </c>
      <c r="H36" s="161">
        <v>2000</v>
      </c>
      <c r="I36" s="161">
        <v>2000</v>
      </c>
      <c r="J36" s="161"/>
      <c r="K36" s="161"/>
      <c r="L36" s="24"/>
      <c r="M36" s="161">
        <v>2000</v>
      </c>
      <c r="N36" s="24"/>
      <c r="O36" s="24"/>
      <c r="P36" s="24"/>
      <c r="Q36" s="24"/>
      <c r="R36" s="161"/>
      <c r="S36" s="161"/>
      <c r="T36" s="161"/>
      <c r="U36" s="161"/>
      <c r="V36" s="161"/>
      <c r="W36" s="161"/>
      <c r="X36" s="161"/>
    </row>
    <row r="37" s="1" customFormat="1" ht="22.5" customHeight="1" spans="1:24">
      <c r="A37" s="216" t="s">
        <v>73</v>
      </c>
      <c r="B37" s="216" t="s">
        <v>255</v>
      </c>
      <c r="C37" s="216" t="s">
        <v>256</v>
      </c>
      <c r="D37" s="216" t="s">
        <v>103</v>
      </c>
      <c r="E37" s="216" t="s">
        <v>178</v>
      </c>
      <c r="F37" s="216" t="s">
        <v>253</v>
      </c>
      <c r="G37" s="216" t="s">
        <v>254</v>
      </c>
      <c r="H37" s="161">
        <v>27010</v>
      </c>
      <c r="I37" s="161">
        <v>27010</v>
      </c>
      <c r="J37" s="161"/>
      <c r="K37" s="161"/>
      <c r="L37" s="24"/>
      <c r="M37" s="161">
        <v>27010</v>
      </c>
      <c r="N37" s="24"/>
      <c r="O37" s="24"/>
      <c r="P37" s="24"/>
      <c r="Q37" s="24"/>
      <c r="R37" s="161"/>
      <c r="S37" s="161"/>
      <c r="T37" s="161"/>
      <c r="U37" s="161"/>
      <c r="V37" s="161"/>
      <c r="W37" s="161"/>
      <c r="X37" s="161"/>
    </row>
    <row r="38" s="1" customFormat="1" ht="22.5" customHeight="1" spans="1:24">
      <c r="A38" s="216" t="s">
        <v>73</v>
      </c>
      <c r="B38" s="216" t="s">
        <v>255</v>
      </c>
      <c r="C38" s="216" t="s">
        <v>256</v>
      </c>
      <c r="D38" s="216" t="s">
        <v>103</v>
      </c>
      <c r="E38" s="216" t="s">
        <v>178</v>
      </c>
      <c r="F38" s="216" t="s">
        <v>257</v>
      </c>
      <c r="G38" s="216" t="s">
        <v>258</v>
      </c>
      <c r="H38" s="161">
        <v>1300</v>
      </c>
      <c r="I38" s="161">
        <v>1300</v>
      </c>
      <c r="J38" s="161"/>
      <c r="K38" s="161"/>
      <c r="L38" s="24"/>
      <c r="M38" s="161">
        <v>1300</v>
      </c>
      <c r="N38" s="24"/>
      <c r="O38" s="24"/>
      <c r="P38" s="24"/>
      <c r="Q38" s="24"/>
      <c r="R38" s="161"/>
      <c r="S38" s="161"/>
      <c r="T38" s="161"/>
      <c r="U38" s="161"/>
      <c r="V38" s="161"/>
      <c r="W38" s="161"/>
      <c r="X38" s="161"/>
    </row>
    <row r="39" s="1" customFormat="1" ht="22.5" customHeight="1" spans="1:24">
      <c r="A39" s="216" t="s">
        <v>73</v>
      </c>
      <c r="B39" s="216" t="s">
        <v>255</v>
      </c>
      <c r="C39" s="216" t="s">
        <v>256</v>
      </c>
      <c r="D39" s="216" t="s">
        <v>103</v>
      </c>
      <c r="E39" s="216" t="s">
        <v>178</v>
      </c>
      <c r="F39" s="216" t="s">
        <v>259</v>
      </c>
      <c r="G39" s="216" t="s">
        <v>260</v>
      </c>
      <c r="H39" s="161">
        <v>4500</v>
      </c>
      <c r="I39" s="161">
        <v>4500</v>
      </c>
      <c r="J39" s="161"/>
      <c r="K39" s="161"/>
      <c r="L39" s="24"/>
      <c r="M39" s="161">
        <v>4500</v>
      </c>
      <c r="N39" s="24"/>
      <c r="O39" s="24"/>
      <c r="P39" s="24"/>
      <c r="Q39" s="24"/>
      <c r="R39" s="161"/>
      <c r="S39" s="161"/>
      <c r="T39" s="161"/>
      <c r="U39" s="161"/>
      <c r="V39" s="161"/>
      <c r="W39" s="161"/>
      <c r="X39" s="161"/>
    </row>
    <row r="40" s="1" customFormat="1" ht="22.5" customHeight="1" spans="1:24">
      <c r="A40" s="216" t="s">
        <v>73</v>
      </c>
      <c r="B40" s="216" t="s">
        <v>255</v>
      </c>
      <c r="C40" s="216" t="s">
        <v>256</v>
      </c>
      <c r="D40" s="216" t="s">
        <v>103</v>
      </c>
      <c r="E40" s="216" t="s">
        <v>178</v>
      </c>
      <c r="F40" s="216" t="s">
        <v>261</v>
      </c>
      <c r="G40" s="216" t="s">
        <v>262</v>
      </c>
      <c r="H40" s="161">
        <v>24000</v>
      </c>
      <c r="I40" s="161">
        <v>24000</v>
      </c>
      <c r="J40" s="161"/>
      <c r="K40" s="161"/>
      <c r="L40" s="24"/>
      <c r="M40" s="161">
        <v>24000</v>
      </c>
      <c r="N40" s="24"/>
      <c r="O40" s="24"/>
      <c r="P40" s="24"/>
      <c r="Q40" s="24"/>
      <c r="R40" s="161"/>
      <c r="S40" s="161"/>
      <c r="T40" s="161"/>
      <c r="U40" s="161"/>
      <c r="V40" s="161"/>
      <c r="W40" s="161"/>
      <c r="X40" s="161"/>
    </row>
    <row r="41" s="1" customFormat="1" ht="22.5" customHeight="1" spans="1:24">
      <c r="A41" s="216" t="s">
        <v>73</v>
      </c>
      <c r="B41" s="216" t="s">
        <v>263</v>
      </c>
      <c r="C41" s="216" t="s">
        <v>194</v>
      </c>
      <c r="D41" s="216" t="s">
        <v>103</v>
      </c>
      <c r="E41" s="216" t="s">
        <v>178</v>
      </c>
      <c r="F41" s="216" t="s">
        <v>264</v>
      </c>
      <c r="G41" s="216" t="s">
        <v>194</v>
      </c>
      <c r="H41" s="161">
        <v>1000</v>
      </c>
      <c r="I41" s="161">
        <v>1000</v>
      </c>
      <c r="J41" s="161"/>
      <c r="K41" s="161"/>
      <c r="L41" s="24"/>
      <c r="M41" s="161">
        <v>1000</v>
      </c>
      <c r="N41" s="24"/>
      <c r="O41" s="24"/>
      <c r="P41" s="24"/>
      <c r="Q41" s="24"/>
      <c r="R41" s="161"/>
      <c r="S41" s="161"/>
      <c r="T41" s="161"/>
      <c r="U41" s="161"/>
      <c r="V41" s="161"/>
      <c r="W41" s="161"/>
      <c r="X41" s="161"/>
    </row>
    <row r="42" s="1" customFormat="1" ht="22.5" customHeight="1" spans="1:24">
      <c r="A42" s="216" t="s">
        <v>73</v>
      </c>
      <c r="B42" s="216" t="s">
        <v>255</v>
      </c>
      <c r="C42" s="216" t="s">
        <v>256</v>
      </c>
      <c r="D42" s="216" t="s">
        <v>103</v>
      </c>
      <c r="E42" s="216" t="s">
        <v>178</v>
      </c>
      <c r="F42" s="216" t="s">
        <v>250</v>
      </c>
      <c r="G42" s="216" t="s">
        <v>249</v>
      </c>
      <c r="H42" s="161">
        <v>18000</v>
      </c>
      <c r="I42" s="161">
        <v>18000</v>
      </c>
      <c r="J42" s="161"/>
      <c r="K42" s="161"/>
      <c r="L42" s="24"/>
      <c r="M42" s="161">
        <v>18000</v>
      </c>
      <c r="N42" s="24"/>
      <c r="O42" s="24"/>
      <c r="P42" s="24"/>
      <c r="Q42" s="24"/>
      <c r="R42" s="161"/>
      <c r="S42" s="161"/>
      <c r="T42" s="161"/>
      <c r="U42" s="161"/>
      <c r="V42" s="161"/>
      <c r="W42" s="161"/>
      <c r="X42" s="161"/>
    </row>
    <row r="43" s="1" customFormat="1" ht="22.5" customHeight="1" spans="1:24">
      <c r="A43" s="216" t="s">
        <v>73</v>
      </c>
      <c r="B43" s="216" t="s">
        <v>265</v>
      </c>
      <c r="C43" s="216" t="s">
        <v>266</v>
      </c>
      <c r="D43" s="216" t="s">
        <v>103</v>
      </c>
      <c r="E43" s="216" t="s">
        <v>178</v>
      </c>
      <c r="F43" s="216" t="s">
        <v>267</v>
      </c>
      <c r="G43" s="216" t="s">
        <v>266</v>
      </c>
      <c r="H43" s="161">
        <v>44494.56</v>
      </c>
      <c r="I43" s="161">
        <v>44494.56</v>
      </c>
      <c r="J43" s="161"/>
      <c r="K43" s="161"/>
      <c r="L43" s="24"/>
      <c r="M43" s="161">
        <v>44494.56</v>
      </c>
      <c r="N43" s="24"/>
      <c r="O43" s="24"/>
      <c r="P43" s="24"/>
      <c r="Q43" s="24"/>
      <c r="R43" s="161"/>
      <c r="S43" s="161"/>
      <c r="T43" s="161"/>
      <c r="U43" s="161"/>
      <c r="V43" s="161"/>
      <c r="W43" s="161"/>
      <c r="X43" s="161"/>
    </row>
    <row r="44" s="1" customFormat="1" ht="22.5" customHeight="1" spans="1:24">
      <c r="A44" s="216" t="s">
        <v>73</v>
      </c>
      <c r="B44" s="216" t="s">
        <v>268</v>
      </c>
      <c r="C44" s="216" t="s">
        <v>269</v>
      </c>
      <c r="D44" s="216" t="s">
        <v>103</v>
      </c>
      <c r="E44" s="216" t="s">
        <v>178</v>
      </c>
      <c r="F44" s="216" t="s">
        <v>270</v>
      </c>
      <c r="G44" s="216" t="s">
        <v>271</v>
      </c>
      <c r="H44" s="161">
        <v>21000</v>
      </c>
      <c r="I44" s="161">
        <v>21000</v>
      </c>
      <c r="J44" s="161"/>
      <c r="K44" s="161"/>
      <c r="L44" s="24"/>
      <c r="M44" s="161">
        <v>21000</v>
      </c>
      <c r="N44" s="24"/>
      <c r="O44" s="24"/>
      <c r="P44" s="24"/>
      <c r="Q44" s="24"/>
      <c r="R44" s="161"/>
      <c r="S44" s="161"/>
      <c r="T44" s="161"/>
      <c r="U44" s="161"/>
      <c r="V44" s="161"/>
      <c r="W44" s="161"/>
      <c r="X44" s="161"/>
    </row>
    <row r="45" s="1" customFormat="1" ht="22.5" customHeight="1" spans="1:24">
      <c r="A45" s="216" t="s">
        <v>73</v>
      </c>
      <c r="B45" s="216" t="s">
        <v>255</v>
      </c>
      <c r="C45" s="216" t="s">
        <v>256</v>
      </c>
      <c r="D45" s="216" t="s">
        <v>103</v>
      </c>
      <c r="E45" s="216" t="s">
        <v>178</v>
      </c>
      <c r="F45" s="216" t="s">
        <v>270</v>
      </c>
      <c r="G45" s="216" t="s">
        <v>271</v>
      </c>
      <c r="H45" s="161">
        <v>2100</v>
      </c>
      <c r="I45" s="161">
        <v>2100</v>
      </c>
      <c r="J45" s="161"/>
      <c r="K45" s="161"/>
      <c r="L45" s="24"/>
      <c r="M45" s="161">
        <v>2100</v>
      </c>
      <c r="N45" s="24"/>
      <c r="O45" s="24"/>
      <c r="P45" s="24"/>
      <c r="Q45" s="24"/>
      <c r="R45" s="161"/>
      <c r="S45" s="161"/>
      <c r="T45" s="161"/>
      <c r="U45" s="161"/>
      <c r="V45" s="161"/>
      <c r="W45" s="161"/>
      <c r="X45" s="161"/>
    </row>
    <row r="46" s="1" customFormat="1" ht="22.5" customHeight="1" spans="1:24">
      <c r="A46" s="216" t="s">
        <v>73</v>
      </c>
      <c r="B46" s="216" t="s">
        <v>272</v>
      </c>
      <c r="C46" s="216" t="s">
        <v>273</v>
      </c>
      <c r="D46" s="216" t="s">
        <v>103</v>
      </c>
      <c r="E46" s="216" t="s">
        <v>178</v>
      </c>
      <c r="F46" s="216" t="s">
        <v>274</v>
      </c>
      <c r="G46" s="216" t="s">
        <v>273</v>
      </c>
      <c r="H46" s="161"/>
      <c r="I46" s="161"/>
      <c r="J46" s="161"/>
      <c r="K46" s="161"/>
      <c r="L46" s="24"/>
      <c r="M46" s="161"/>
      <c r="N46" s="24"/>
      <c r="O46" s="24"/>
      <c r="P46" s="24"/>
      <c r="Q46" s="24"/>
      <c r="R46" s="161"/>
      <c r="S46" s="161"/>
      <c r="T46" s="161"/>
      <c r="U46" s="161"/>
      <c r="V46" s="161"/>
      <c r="W46" s="161"/>
      <c r="X46" s="161"/>
    </row>
    <row r="47" s="1" customFormat="1" ht="22.5" customHeight="1" spans="1:24">
      <c r="A47" s="216" t="s">
        <v>73</v>
      </c>
      <c r="B47" s="216" t="s">
        <v>272</v>
      </c>
      <c r="C47" s="216" t="s">
        <v>273</v>
      </c>
      <c r="D47" s="216" t="s">
        <v>103</v>
      </c>
      <c r="E47" s="216" t="s">
        <v>178</v>
      </c>
      <c r="F47" s="216" t="s">
        <v>274</v>
      </c>
      <c r="G47" s="216" t="s">
        <v>273</v>
      </c>
      <c r="H47" s="161">
        <v>20000</v>
      </c>
      <c r="I47" s="161">
        <v>20000</v>
      </c>
      <c r="J47" s="161"/>
      <c r="K47" s="161"/>
      <c r="L47" s="24"/>
      <c r="M47" s="161">
        <v>20000</v>
      </c>
      <c r="N47" s="24"/>
      <c r="O47" s="24"/>
      <c r="P47" s="24"/>
      <c r="Q47" s="24"/>
      <c r="R47" s="161"/>
      <c r="S47" s="161"/>
      <c r="T47" s="161"/>
      <c r="U47" s="161"/>
      <c r="V47" s="161"/>
      <c r="W47" s="161"/>
      <c r="X47" s="161"/>
    </row>
    <row r="48" s="1" customFormat="1" ht="22.5" customHeight="1" spans="1:24">
      <c r="A48" s="216" t="s">
        <v>73</v>
      </c>
      <c r="B48" s="216" t="s">
        <v>275</v>
      </c>
      <c r="C48" s="216" t="s">
        <v>276</v>
      </c>
      <c r="D48" s="216" t="s">
        <v>103</v>
      </c>
      <c r="E48" s="216" t="s">
        <v>178</v>
      </c>
      <c r="F48" s="216" t="s">
        <v>277</v>
      </c>
      <c r="G48" s="216" t="s">
        <v>278</v>
      </c>
      <c r="H48" s="161">
        <v>5472</v>
      </c>
      <c r="I48" s="161">
        <v>5472</v>
      </c>
      <c r="J48" s="161"/>
      <c r="K48" s="161"/>
      <c r="L48" s="24"/>
      <c r="M48" s="161">
        <v>5472</v>
      </c>
      <c r="N48" s="24"/>
      <c r="O48" s="24"/>
      <c r="P48" s="24"/>
      <c r="Q48" s="24"/>
      <c r="R48" s="161"/>
      <c r="S48" s="161"/>
      <c r="T48" s="161"/>
      <c r="U48" s="161"/>
      <c r="V48" s="161"/>
      <c r="W48" s="161"/>
      <c r="X48" s="161"/>
    </row>
    <row r="49" s="1" customFormat="1" ht="22.5" customHeight="1" spans="1:24">
      <c r="A49" s="216" t="s">
        <v>73</v>
      </c>
      <c r="B49" s="216" t="s">
        <v>279</v>
      </c>
      <c r="C49" s="216" t="s">
        <v>280</v>
      </c>
      <c r="D49" s="216" t="s">
        <v>103</v>
      </c>
      <c r="E49" s="216" t="s">
        <v>178</v>
      </c>
      <c r="F49" s="216" t="s">
        <v>277</v>
      </c>
      <c r="G49" s="216" t="s">
        <v>278</v>
      </c>
      <c r="H49" s="161">
        <v>68400</v>
      </c>
      <c r="I49" s="161">
        <v>68400</v>
      </c>
      <c r="J49" s="161"/>
      <c r="K49" s="161"/>
      <c r="L49" s="24"/>
      <c r="M49" s="161">
        <v>68400</v>
      </c>
      <c r="N49" s="24"/>
      <c r="O49" s="24"/>
      <c r="P49" s="24"/>
      <c r="Q49" s="24"/>
      <c r="R49" s="161"/>
      <c r="S49" s="161"/>
      <c r="T49" s="161"/>
      <c r="U49" s="161"/>
      <c r="V49" s="161"/>
      <c r="W49" s="161"/>
      <c r="X49" s="161"/>
    </row>
    <row r="50" s="1" customFormat="1" ht="22.5" customHeight="1" spans="1:24">
      <c r="A50" s="216" t="s">
        <v>73</v>
      </c>
      <c r="B50" s="216" t="s">
        <v>255</v>
      </c>
      <c r="C50" s="216" t="s">
        <v>256</v>
      </c>
      <c r="D50" s="216" t="s">
        <v>92</v>
      </c>
      <c r="E50" s="216" t="s">
        <v>167</v>
      </c>
      <c r="F50" s="216" t="s">
        <v>281</v>
      </c>
      <c r="G50" s="216" t="s">
        <v>282</v>
      </c>
      <c r="H50" s="161">
        <v>300</v>
      </c>
      <c r="I50" s="161">
        <v>300</v>
      </c>
      <c r="J50" s="161"/>
      <c r="K50" s="161"/>
      <c r="L50" s="24"/>
      <c r="M50" s="161">
        <v>300</v>
      </c>
      <c r="N50" s="24"/>
      <c r="O50" s="24"/>
      <c r="P50" s="24"/>
      <c r="Q50" s="24"/>
      <c r="R50" s="161"/>
      <c r="S50" s="161"/>
      <c r="T50" s="161"/>
      <c r="U50" s="161"/>
      <c r="V50" s="161"/>
      <c r="W50" s="161"/>
      <c r="X50" s="161"/>
    </row>
    <row r="51" s="1" customFormat="1" ht="22.5" customHeight="1" spans="1:24">
      <c r="A51" s="216" t="s">
        <v>73</v>
      </c>
      <c r="B51" s="216" t="s">
        <v>283</v>
      </c>
      <c r="C51" s="216" t="s">
        <v>284</v>
      </c>
      <c r="D51" s="216" t="s">
        <v>99</v>
      </c>
      <c r="E51" s="216" t="s">
        <v>174</v>
      </c>
      <c r="F51" s="216" t="s">
        <v>285</v>
      </c>
      <c r="G51" s="216" t="s">
        <v>286</v>
      </c>
      <c r="H51" s="161">
        <v>20000</v>
      </c>
      <c r="I51" s="161">
        <v>20000</v>
      </c>
      <c r="J51" s="161"/>
      <c r="K51" s="161"/>
      <c r="L51" s="24"/>
      <c r="M51" s="161">
        <v>20000</v>
      </c>
      <c r="N51" s="24"/>
      <c r="O51" s="24"/>
      <c r="P51" s="24"/>
      <c r="Q51" s="24"/>
      <c r="R51" s="161"/>
      <c r="S51" s="161"/>
      <c r="T51" s="161"/>
      <c r="U51" s="161"/>
      <c r="V51" s="161"/>
      <c r="W51" s="161"/>
      <c r="X51" s="161"/>
    </row>
    <row r="52" s="1" customFormat="1" ht="22.5" customHeight="1" spans="1:24">
      <c r="A52" s="216" t="s">
        <v>73</v>
      </c>
      <c r="B52" s="216" t="s">
        <v>283</v>
      </c>
      <c r="C52" s="216" t="s">
        <v>284</v>
      </c>
      <c r="D52" s="216" t="s">
        <v>94</v>
      </c>
      <c r="E52" s="216" t="s">
        <v>169</v>
      </c>
      <c r="F52" s="216" t="s">
        <v>287</v>
      </c>
      <c r="G52" s="216" t="s">
        <v>288</v>
      </c>
      <c r="H52" s="161">
        <v>50000</v>
      </c>
      <c r="I52" s="161">
        <v>50000</v>
      </c>
      <c r="J52" s="161"/>
      <c r="K52" s="161"/>
      <c r="L52" s="24"/>
      <c r="M52" s="161">
        <v>50000</v>
      </c>
      <c r="N52" s="24"/>
      <c r="O52" s="24"/>
      <c r="P52" s="24"/>
      <c r="Q52" s="24"/>
      <c r="R52" s="161"/>
      <c r="S52" s="161"/>
      <c r="T52" s="161"/>
      <c r="U52" s="161"/>
      <c r="V52" s="161"/>
      <c r="W52" s="161"/>
      <c r="X52" s="161"/>
    </row>
    <row r="53" s="1" customFormat="1" ht="22.5" customHeight="1" spans="1:24">
      <c r="A53" s="216" t="s">
        <v>73</v>
      </c>
      <c r="B53" s="216" t="s">
        <v>283</v>
      </c>
      <c r="C53" s="216" t="s">
        <v>284</v>
      </c>
      <c r="D53" s="216" t="s">
        <v>95</v>
      </c>
      <c r="E53" s="216" t="s">
        <v>170</v>
      </c>
      <c r="F53" s="216" t="s">
        <v>287</v>
      </c>
      <c r="G53" s="216" t="s">
        <v>288</v>
      </c>
      <c r="H53" s="161">
        <v>300000</v>
      </c>
      <c r="I53" s="161">
        <v>300000</v>
      </c>
      <c r="J53" s="161"/>
      <c r="K53" s="161"/>
      <c r="L53" s="24"/>
      <c r="M53" s="161">
        <v>300000</v>
      </c>
      <c r="N53" s="24"/>
      <c r="O53" s="24"/>
      <c r="P53" s="24"/>
      <c r="Q53" s="24"/>
      <c r="R53" s="161"/>
      <c r="S53" s="161"/>
      <c r="T53" s="161"/>
      <c r="U53" s="161"/>
      <c r="V53" s="161"/>
      <c r="W53" s="161"/>
      <c r="X53" s="161"/>
    </row>
    <row r="54" s="1" customFormat="1" ht="22.5" customHeight="1" spans="1:24">
      <c r="A54" s="216" t="s">
        <v>73</v>
      </c>
      <c r="B54" s="216" t="s">
        <v>289</v>
      </c>
      <c r="C54" s="216" t="s">
        <v>290</v>
      </c>
      <c r="D54" s="216" t="s">
        <v>97</v>
      </c>
      <c r="E54" s="216" t="s">
        <v>172</v>
      </c>
      <c r="F54" s="216" t="s">
        <v>291</v>
      </c>
      <c r="G54" s="216" t="s">
        <v>292</v>
      </c>
      <c r="H54" s="161">
        <v>115584</v>
      </c>
      <c r="I54" s="161">
        <v>115584</v>
      </c>
      <c r="J54" s="161"/>
      <c r="K54" s="161"/>
      <c r="L54" s="24"/>
      <c r="M54" s="161">
        <v>115584</v>
      </c>
      <c r="N54" s="24"/>
      <c r="O54" s="24"/>
      <c r="P54" s="24"/>
      <c r="Q54" s="24"/>
      <c r="R54" s="161"/>
      <c r="S54" s="161"/>
      <c r="T54" s="161"/>
      <c r="U54" s="161"/>
      <c r="V54" s="161"/>
      <c r="W54" s="161"/>
      <c r="X54" s="161"/>
    </row>
    <row r="55" s="1" customFormat="1" ht="22.5" customHeight="1" spans="1:24">
      <c r="A55" s="216" t="s">
        <v>73</v>
      </c>
      <c r="B55" s="216" t="s">
        <v>293</v>
      </c>
      <c r="C55" s="216" t="s">
        <v>294</v>
      </c>
      <c r="D55" s="216" t="s">
        <v>97</v>
      </c>
      <c r="E55" s="216" t="s">
        <v>172</v>
      </c>
      <c r="F55" s="216" t="s">
        <v>291</v>
      </c>
      <c r="G55" s="216" t="s">
        <v>292</v>
      </c>
      <c r="H55" s="161">
        <v>391644</v>
      </c>
      <c r="I55" s="161">
        <v>391644</v>
      </c>
      <c r="J55" s="161"/>
      <c r="K55" s="161"/>
      <c r="L55" s="24"/>
      <c r="M55" s="161">
        <v>391644</v>
      </c>
      <c r="N55" s="24"/>
      <c r="O55" s="24"/>
      <c r="P55" s="24"/>
      <c r="Q55" s="24"/>
      <c r="R55" s="161"/>
      <c r="S55" s="161"/>
      <c r="T55" s="161"/>
      <c r="U55" s="161"/>
      <c r="V55" s="161"/>
      <c r="W55" s="161"/>
      <c r="X55" s="161"/>
    </row>
    <row r="56" s="1" customFormat="1" ht="22.5" customHeight="1" spans="1:24">
      <c r="A56" s="216" t="s">
        <v>73</v>
      </c>
      <c r="B56" s="216" t="s">
        <v>293</v>
      </c>
      <c r="C56" s="216" t="s">
        <v>294</v>
      </c>
      <c r="D56" s="216" t="s">
        <v>97</v>
      </c>
      <c r="E56" s="216" t="s">
        <v>172</v>
      </c>
      <c r="F56" s="216" t="s">
        <v>291</v>
      </c>
      <c r="G56" s="216" t="s">
        <v>292</v>
      </c>
      <c r="H56" s="161">
        <v>400000</v>
      </c>
      <c r="I56" s="161">
        <v>400000</v>
      </c>
      <c r="J56" s="161"/>
      <c r="K56" s="161"/>
      <c r="L56" s="24"/>
      <c r="M56" s="161">
        <v>400000</v>
      </c>
      <c r="N56" s="24"/>
      <c r="O56" s="24"/>
      <c r="P56" s="24"/>
      <c r="Q56" s="24"/>
      <c r="R56" s="161"/>
      <c r="S56" s="161"/>
      <c r="T56" s="161"/>
      <c r="U56" s="161"/>
      <c r="V56" s="161"/>
      <c r="W56" s="161"/>
      <c r="X56" s="161"/>
    </row>
    <row r="57" s="1" customFormat="1" ht="22.5" customHeight="1" spans="1:24">
      <c r="A57" s="216" t="s">
        <v>73</v>
      </c>
      <c r="B57" s="216" t="s">
        <v>293</v>
      </c>
      <c r="C57" s="216" t="s">
        <v>294</v>
      </c>
      <c r="D57" s="216" t="s">
        <v>104</v>
      </c>
      <c r="E57" s="216" t="s">
        <v>179</v>
      </c>
      <c r="F57" s="216" t="s">
        <v>291</v>
      </c>
      <c r="G57" s="216" t="s">
        <v>292</v>
      </c>
      <c r="H57" s="161">
        <v>240000</v>
      </c>
      <c r="I57" s="161">
        <v>240000</v>
      </c>
      <c r="J57" s="161"/>
      <c r="K57" s="161"/>
      <c r="L57" s="24"/>
      <c r="M57" s="161">
        <v>240000</v>
      </c>
      <c r="N57" s="24"/>
      <c r="O57" s="24"/>
      <c r="P57" s="24"/>
      <c r="Q57" s="24"/>
      <c r="R57" s="161"/>
      <c r="S57" s="161"/>
      <c r="T57" s="161"/>
      <c r="U57" s="161"/>
      <c r="V57" s="161"/>
      <c r="W57" s="161"/>
      <c r="X57" s="161"/>
    </row>
    <row r="58" s="1" customFormat="1" ht="22.5" customHeight="1" spans="1:24">
      <c r="A58" s="216" t="s">
        <v>73</v>
      </c>
      <c r="B58" s="216" t="s">
        <v>293</v>
      </c>
      <c r="C58" s="216" t="s">
        <v>294</v>
      </c>
      <c r="D58" s="216" t="s">
        <v>105</v>
      </c>
      <c r="E58" s="216" t="s">
        <v>180</v>
      </c>
      <c r="F58" s="216" t="s">
        <v>291</v>
      </c>
      <c r="G58" s="216" t="s">
        <v>292</v>
      </c>
      <c r="H58" s="161">
        <v>320000</v>
      </c>
      <c r="I58" s="161">
        <v>320000</v>
      </c>
      <c r="J58" s="161"/>
      <c r="K58" s="161"/>
      <c r="L58" s="24"/>
      <c r="M58" s="161">
        <v>320000</v>
      </c>
      <c r="N58" s="24"/>
      <c r="O58" s="24"/>
      <c r="P58" s="24"/>
      <c r="Q58" s="24"/>
      <c r="R58" s="161"/>
      <c r="S58" s="161"/>
      <c r="T58" s="161"/>
      <c r="U58" s="161"/>
      <c r="V58" s="161"/>
      <c r="W58" s="161"/>
      <c r="X58" s="161"/>
    </row>
    <row r="59" s="1" customFormat="1" ht="22.5" customHeight="1" spans="1:24">
      <c r="A59" s="216" t="s">
        <v>73</v>
      </c>
      <c r="B59" s="216" t="s">
        <v>295</v>
      </c>
      <c r="C59" s="216" t="s">
        <v>296</v>
      </c>
      <c r="D59" s="216" t="s">
        <v>96</v>
      </c>
      <c r="E59" s="216" t="s">
        <v>171</v>
      </c>
      <c r="F59" s="216" t="s">
        <v>291</v>
      </c>
      <c r="G59" s="216" t="s">
        <v>292</v>
      </c>
      <c r="H59" s="161">
        <v>60000</v>
      </c>
      <c r="I59" s="161">
        <v>60000</v>
      </c>
      <c r="J59" s="161"/>
      <c r="K59" s="161"/>
      <c r="L59" s="24"/>
      <c r="M59" s="161">
        <v>60000</v>
      </c>
      <c r="N59" s="24"/>
      <c r="O59" s="24"/>
      <c r="P59" s="24"/>
      <c r="Q59" s="24"/>
      <c r="R59" s="161"/>
      <c r="S59" s="161"/>
      <c r="T59" s="161"/>
      <c r="U59" s="161"/>
      <c r="V59" s="161"/>
      <c r="W59" s="161"/>
      <c r="X59" s="161"/>
    </row>
    <row r="60" s="1" customFormat="1" ht="22.5" customHeight="1" spans="1:24">
      <c r="A60" s="216" t="s">
        <v>73</v>
      </c>
      <c r="B60" s="216" t="s">
        <v>297</v>
      </c>
      <c r="C60" s="216" t="s">
        <v>298</v>
      </c>
      <c r="D60" s="216" t="s">
        <v>101</v>
      </c>
      <c r="E60" s="216" t="s">
        <v>176</v>
      </c>
      <c r="F60" s="216" t="s">
        <v>299</v>
      </c>
      <c r="G60" s="216" t="s">
        <v>300</v>
      </c>
      <c r="H60" s="161">
        <v>1000000</v>
      </c>
      <c r="I60" s="161">
        <v>1000000</v>
      </c>
      <c r="J60" s="161"/>
      <c r="K60" s="161"/>
      <c r="L60" s="24"/>
      <c r="M60" s="161">
        <v>1000000</v>
      </c>
      <c r="N60" s="24"/>
      <c r="O60" s="24"/>
      <c r="P60" s="24"/>
      <c r="Q60" s="24"/>
      <c r="R60" s="161"/>
      <c r="S60" s="161"/>
      <c r="T60" s="161"/>
      <c r="U60" s="161"/>
      <c r="V60" s="161"/>
      <c r="W60" s="161"/>
      <c r="X60" s="161"/>
    </row>
    <row r="61" s="1" customFormat="1" ht="22.5" customHeight="1" spans="1:24">
      <c r="A61" s="216" t="s">
        <v>73</v>
      </c>
      <c r="B61" s="216" t="s">
        <v>301</v>
      </c>
      <c r="C61" s="216" t="s">
        <v>302</v>
      </c>
      <c r="D61" s="216" t="s">
        <v>94</v>
      </c>
      <c r="E61" s="216" t="s">
        <v>169</v>
      </c>
      <c r="F61" s="216" t="s">
        <v>291</v>
      </c>
      <c r="G61" s="216" t="s">
        <v>292</v>
      </c>
      <c r="H61" s="161">
        <v>11472</v>
      </c>
      <c r="I61" s="161">
        <v>11472</v>
      </c>
      <c r="J61" s="161"/>
      <c r="K61" s="161"/>
      <c r="L61" s="24"/>
      <c r="M61" s="161">
        <v>11472</v>
      </c>
      <c r="N61" s="24"/>
      <c r="O61" s="24"/>
      <c r="P61" s="24"/>
      <c r="Q61" s="24"/>
      <c r="R61" s="161"/>
      <c r="S61" s="161"/>
      <c r="T61" s="161"/>
      <c r="U61" s="161"/>
      <c r="V61" s="161"/>
      <c r="W61" s="161"/>
      <c r="X61" s="161"/>
    </row>
    <row r="62" s="1" customFormat="1" ht="22.5" customHeight="1" spans="1:24">
      <c r="A62" s="216" t="s">
        <v>73</v>
      </c>
      <c r="B62" s="216" t="s">
        <v>303</v>
      </c>
      <c r="C62" s="216" t="s">
        <v>304</v>
      </c>
      <c r="D62" s="216" t="s">
        <v>94</v>
      </c>
      <c r="E62" s="216" t="s">
        <v>169</v>
      </c>
      <c r="F62" s="216" t="s">
        <v>291</v>
      </c>
      <c r="G62" s="216" t="s">
        <v>292</v>
      </c>
      <c r="H62" s="161">
        <v>3720</v>
      </c>
      <c r="I62" s="161">
        <v>3720</v>
      </c>
      <c r="J62" s="161"/>
      <c r="K62" s="161"/>
      <c r="L62" s="24"/>
      <c r="M62" s="161">
        <v>3720</v>
      </c>
      <c r="N62" s="24"/>
      <c r="O62" s="24"/>
      <c r="P62" s="24"/>
      <c r="Q62" s="24"/>
      <c r="R62" s="161"/>
      <c r="S62" s="161"/>
      <c r="T62" s="161"/>
      <c r="U62" s="161"/>
      <c r="V62" s="161"/>
      <c r="W62" s="161"/>
      <c r="X62" s="161"/>
    </row>
    <row r="63" s="1" customFormat="1" ht="22.5" customHeight="1" spans="1:24">
      <c r="A63" s="216" t="s">
        <v>73</v>
      </c>
      <c r="B63" s="216" t="s">
        <v>283</v>
      </c>
      <c r="C63" s="216" t="s">
        <v>284</v>
      </c>
      <c r="D63" s="216" t="s">
        <v>105</v>
      </c>
      <c r="E63" s="216" t="s">
        <v>180</v>
      </c>
      <c r="F63" s="216" t="s">
        <v>305</v>
      </c>
      <c r="G63" s="216" t="s">
        <v>306</v>
      </c>
      <c r="H63" s="161">
        <v>40000</v>
      </c>
      <c r="I63" s="161">
        <v>40000</v>
      </c>
      <c r="J63" s="161"/>
      <c r="K63" s="161"/>
      <c r="L63" s="24"/>
      <c r="M63" s="161">
        <v>40000</v>
      </c>
      <c r="N63" s="24"/>
      <c r="O63" s="24"/>
      <c r="P63" s="24"/>
      <c r="Q63" s="24"/>
      <c r="R63" s="161"/>
      <c r="S63" s="161"/>
      <c r="T63" s="161"/>
      <c r="U63" s="161"/>
      <c r="V63" s="161"/>
      <c r="W63" s="161"/>
      <c r="X63" s="161"/>
    </row>
    <row r="64" s="1" customFormat="1" ht="22.5" customHeight="1" spans="1:24">
      <c r="A64" s="216" t="s">
        <v>73</v>
      </c>
      <c r="B64" s="216" t="s">
        <v>307</v>
      </c>
      <c r="C64" s="216" t="s">
        <v>308</v>
      </c>
      <c r="D64" s="216" t="s">
        <v>103</v>
      </c>
      <c r="E64" s="216" t="s">
        <v>178</v>
      </c>
      <c r="F64" s="216" t="s">
        <v>229</v>
      </c>
      <c r="G64" s="216" t="s">
        <v>230</v>
      </c>
      <c r="H64" s="161">
        <v>77000</v>
      </c>
      <c r="I64" s="161">
        <v>77000</v>
      </c>
      <c r="J64" s="161"/>
      <c r="K64" s="161"/>
      <c r="L64" s="24"/>
      <c r="M64" s="161">
        <v>77000</v>
      </c>
      <c r="N64" s="24"/>
      <c r="O64" s="24"/>
      <c r="P64" s="24"/>
      <c r="Q64" s="24"/>
      <c r="R64" s="161"/>
      <c r="S64" s="161"/>
      <c r="T64" s="161"/>
      <c r="U64" s="161"/>
      <c r="V64" s="161"/>
      <c r="W64" s="161"/>
      <c r="X64" s="161"/>
    </row>
    <row r="65" s="1" customFormat="1" ht="22.5" customHeight="1" spans="1:24">
      <c r="A65" s="204" t="s">
        <v>117</v>
      </c>
      <c r="B65" s="217"/>
      <c r="C65" s="217"/>
      <c r="D65" s="217"/>
      <c r="E65" s="217"/>
      <c r="F65" s="217"/>
      <c r="G65" s="218"/>
      <c r="H65" s="161">
        <v>8017401.24</v>
      </c>
      <c r="I65" s="161">
        <v>8017401.24</v>
      </c>
      <c r="J65" s="202"/>
      <c r="K65" s="161"/>
      <c r="L65" s="202"/>
      <c r="M65" s="161">
        <v>8017401.24</v>
      </c>
      <c r="N65" s="202"/>
      <c r="O65" s="202"/>
      <c r="P65" s="202"/>
      <c r="Q65" s="202"/>
      <c r="R65" s="161"/>
      <c r="S65" s="161"/>
      <c r="T65" s="161"/>
      <c r="U65" s="161"/>
      <c r="V65" s="161"/>
      <c r="W65" s="161"/>
      <c r="X65" s="161"/>
    </row>
  </sheetData>
  <mergeCells count="30">
    <mergeCell ref="A3:W3"/>
    <mergeCell ref="A4:G4"/>
    <mergeCell ref="H5:X5"/>
    <mergeCell ref="I6:N6"/>
    <mergeCell ref="O6:Q6"/>
    <mergeCell ref="S6:X6"/>
    <mergeCell ref="I7:J7"/>
    <mergeCell ref="A65:G65"/>
    <mergeCell ref="A5:A8"/>
    <mergeCell ref="B5:B8"/>
    <mergeCell ref="C5:C8"/>
    <mergeCell ref="D5:D8"/>
    <mergeCell ref="E5:E8"/>
    <mergeCell ref="F5:F8"/>
    <mergeCell ref="G5:G8"/>
    <mergeCell ref="H6:H8"/>
    <mergeCell ref="K7:K8"/>
    <mergeCell ref="L7:L8"/>
    <mergeCell ref="M7:M8"/>
    <mergeCell ref="N7:N8"/>
    <mergeCell ref="O7:O8"/>
    <mergeCell ref="P7:P8"/>
    <mergeCell ref="Q7:Q8"/>
    <mergeCell ref="R6:R8"/>
    <mergeCell ref="S7:S8"/>
    <mergeCell ref="T7:T8"/>
    <mergeCell ref="U7:U8"/>
    <mergeCell ref="V7:V8"/>
    <mergeCell ref="W7:W8"/>
    <mergeCell ref="X7:X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3"/>
  <sheetViews>
    <sheetView showZeros="0" workbookViewId="0">
      <pane ySplit="1" topLeftCell="A2" activePane="bottomLeft" state="frozen"/>
      <selection/>
      <selection pane="bottomLeft" activeCell="F57" sqref="F57"/>
    </sheetView>
  </sheetViews>
  <sheetFormatPr defaultColWidth="9.13888888888889" defaultRowHeight="14.25" customHeight="1"/>
  <cols>
    <col min="1" max="1" width="14.5740740740741" customWidth="1"/>
    <col min="2" max="2" width="21.0277777777778" customWidth="1"/>
    <col min="3" max="3" width="31.3148148148148" customWidth="1"/>
    <col min="4" max="4" width="23.8518518518519" customWidth="1"/>
    <col min="5" max="5" width="15.6018518518519" customWidth="1"/>
    <col min="6" max="6" width="19.7407407407407" customWidth="1"/>
    <col min="7" max="7" width="14.8796296296296" customWidth="1"/>
    <col min="8" max="8" width="19.7407407407407" customWidth="1"/>
    <col min="9" max="16" width="14.1759259259259" customWidth="1"/>
    <col min="17" max="17" width="13.6018518518519" customWidth="1"/>
    <col min="18" max="23" width="15.1759259259259" customWidth="1"/>
  </cols>
  <sheetData>
    <row r="1" customHeight="1" spans="1:23">
      <c r="A1" s="2"/>
      <c r="B1" s="2"/>
      <c r="C1" s="2"/>
      <c r="D1" s="2"/>
      <c r="E1" s="2"/>
      <c r="F1" s="2"/>
      <c r="G1" s="2"/>
      <c r="H1" s="2"/>
      <c r="I1" s="2"/>
      <c r="J1" s="2"/>
      <c r="K1" s="2"/>
      <c r="L1" s="2"/>
      <c r="M1" s="2"/>
      <c r="N1" s="2"/>
      <c r="O1" s="2"/>
      <c r="P1" s="2"/>
      <c r="Q1" s="2"/>
      <c r="R1" s="2"/>
      <c r="S1" s="2"/>
      <c r="T1" s="2"/>
      <c r="U1" s="2"/>
      <c r="V1" s="2"/>
      <c r="W1" s="2"/>
    </row>
    <row r="2" ht="13.5" customHeight="1" spans="1:23">
      <c r="E2" s="3"/>
      <c r="F2" s="3"/>
      <c r="G2" s="3"/>
      <c r="H2" s="3"/>
      <c r="U2" s="191"/>
      <c r="W2" s="77" t="s">
        <v>309</v>
      </c>
    </row>
    <row r="3" ht="27.75" customHeight="1" spans="1:23">
      <c r="A3" s="28" t="s">
        <v>310</v>
      </c>
      <c r="B3" s="28"/>
      <c r="C3" s="28"/>
      <c r="D3" s="28"/>
      <c r="E3" s="28"/>
      <c r="F3" s="28"/>
      <c r="G3" s="28"/>
      <c r="H3" s="28"/>
      <c r="I3" s="28"/>
      <c r="J3" s="28"/>
      <c r="K3" s="28"/>
      <c r="L3" s="28"/>
      <c r="M3" s="28"/>
      <c r="N3" s="28"/>
      <c r="O3" s="28"/>
      <c r="P3" s="28"/>
      <c r="Q3" s="28"/>
      <c r="R3" s="28"/>
      <c r="S3" s="28"/>
      <c r="T3" s="28"/>
      <c r="U3" s="28"/>
      <c r="V3" s="28"/>
      <c r="W3" s="28"/>
    </row>
    <row r="4" s="1" customFormat="1" ht="19.5" customHeight="1" spans="1:23">
      <c r="A4" s="6" t="str">
        <f>"单位名称："&amp;"香格里拉市退役军人事务局"</f>
        <v>单位名称：香格里拉市退役军人事务局</v>
      </c>
      <c r="B4" s="7"/>
      <c r="C4" s="7"/>
      <c r="D4" s="7"/>
      <c r="E4" s="7"/>
      <c r="F4" s="7"/>
      <c r="G4" s="7"/>
      <c r="H4" s="7"/>
      <c r="I4" s="8"/>
      <c r="J4" s="8"/>
      <c r="K4" s="8"/>
      <c r="L4" s="8"/>
      <c r="M4" s="8"/>
      <c r="N4" s="8"/>
      <c r="O4" s="8"/>
      <c r="P4" s="8"/>
      <c r="Q4" s="8"/>
      <c r="U4" s="192"/>
      <c r="W4" s="140" t="s">
        <v>190</v>
      </c>
    </row>
    <row r="5" s="1" customFormat="1" ht="21.75" customHeight="1" spans="1:23">
      <c r="A5" s="10" t="s">
        <v>311</v>
      </c>
      <c r="B5" s="11" t="s">
        <v>200</v>
      </c>
      <c r="C5" s="10" t="s">
        <v>201</v>
      </c>
      <c r="D5" s="10" t="s">
        <v>312</v>
      </c>
      <c r="E5" s="11" t="s">
        <v>202</v>
      </c>
      <c r="F5" s="11" t="s">
        <v>203</v>
      </c>
      <c r="G5" s="11" t="s">
        <v>313</v>
      </c>
      <c r="H5" s="11" t="s">
        <v>314</v>
      </c>
      <c r="I5" s="193" t="s">
        <v>58</v>
      </c>
      <c r="J5" s="12" t="s">
        <v>315</v>
      </c>
      <c r="K5" s="13"/>
      <c r="L5" s="13"/>
      <c r="M5" s="14"/>
      <c r="N5" s="12" t="s">
        <v>208</v>
      </c>
      <c r="O5" s="13"/>
      <c r="P5" s="14"/>
      <c r="Q5" s="11" t="s">
        <v>64</v>
      </c>
      <c r="R5" s="12" t="s">
        <v>79</v>
      </c>
      <c r="S5" s="13"/>
      <c r="T5" s="13"/>
      <c r="U5" s="13"/>
      <c r="V5" s="13"/>
      <c r="W5" s="14"/>
    </row>
    <row r="6" s="1" customFormat="1" ht="21.75" customHeight="1" spans="1:23">
      <c r="A6" s="15"/>
      <c r="B6" s="194"/>
      <c r="C6" s="15"/>
      <c r="D6" s="15"/>
      <c r="E6" s="16"/>
      <c r="F6" s="16"/>
      <c r="G6" s="16"/>
      <c r="H6" s="16"/>
      <c r="I6" s="194"/>
      <c r="J6" s="195" t="s">
        <v>61</v>
      </c>
      <c r="K6" s="196"/>
      <c r="L6" s="11" t="s">
        <v>62</v>
      </c>
      <c r="M6" s="11" t="s">
        <v>63</v>
      </c>
      <c r="N6" s="11" t="s">
        <v>61</v>
      </c>
      <c r="O6" s="11" t="s">
        <v>62</v>
      </c>
      <c r="P6" s="11" t="s">
        <v>63</v>
      </c>
      <c r="Q6" s="16"/>
      <c r="R6" s="11" t="s">
        <v>60</v>
      </c>
      <c r="S6" s="10" t="s">
        <v>71</v>
      </c>
      <c r="T6" s="10" t="s">
        <v>215</v>
      </c>
      <c r="U6" s="10" t="s">
        <v>67</v>
      </c>
      <c r="V6" s="10" t="s">
        <v>68</v>
      </c>
      <c r="W6" s="10" t="s">
        <v>69</v>
      </c>
    </row>
    <row r="7" s="1" customFormat="1" ht="21" customHeight="1" spans="1:23">
      <c r="A7" s="194"/>
      <c r="B7" s="194"/>
      <c r="C7" s="194"/>
      <c r="D7" s="194"/>
      <c r="E7" s="194"/>
      <c r="F7" s="194"/>
      <c r="G7" s="194"/>
      <c r="H7" s="194"/>
      <c r="I7" s="194"/>
      <c r="J7" s="197" t="s">
        <v>60</v>
      </c>
      <c r="K7" s="155"/>
      <c r="L7" s="194"/>
      <c r="M7" s="194"/>
      <c r="N7" s="194"/>
      <c r="O7" s="194"/>
      <c r="P7" s="194"/>
      <c r="Q7" s="194"/>
      <c r="R7" s="194"/>
      <c r="S7" s="198"/>
      <c r="T7" s="198"/>
      <c r="U7" s="198"/>
      <c r="V7" s="198"/>
      <c r="W7" s="198"/>
    </row>
    <row r="8" s="1" customFormat="1" ht="39.75" customHeight="1" spans="1:23">
      <c r="A8" s="17"/>
      <c r="B8" s="154"/>
      <c r="C8" s="17"/>
      <c r="D8" s="17"/>
      <c r="E8" s="18"/>
      <c r="F8" s="18"/>
      <c r="G8" s="18"/>
      <c r="H8" s="18"/>
      <c r="I8" s="154"/>
      <c r="J8" s="183" t="s">
        <v>60</v>
      </c>
      <c r="K8" s="183" t="s">
        <v>316</v>
      </c>
      <c r="L8" s="18"/>
      <c r="M8" s="18"/>
      <c r="N8" s="18"/>
      <c r="O8" s="18"/>
      <c r="P8" s="18"/>
      <c r="Q8" s="18"/>
      <c r="R8" s="18"/>
      <c r="S8" s="18"/>
      <c r="T8" s="18"/>
      <c r="U8" s="154"/>
      <c r="V8" s="18"/>
      <c r="W8" s="18"/>
    </row>
    <row r="9" s="1" customFormat="1" ht="19.5" customHeight="1" spans="1:23">
      <c r="A9" s="199">
        <v>1</v>
      </c>
      <c r="B9" s="199">
        <v>2</v>
      </c>
      <c r="C9" s="199">
        <v>3</v>
      </c>
      <c r="D9" s="199">
        <v>4</v>
      </c>
      <c r="E9" s="199">
        <v>5</v>
      </c>
      <c r="F9" s="199">
        <v>6</v>
      </c>
      <c r="G9" s="199">
        <v>7</v>
      </c>
      <c r="H9" s="199">
        <v>8</v>
      </c>
      <c r="I9" s="199">
        <v>9</v>
      </c>
      <c r="J9" s="199">
        <v>10</v>
      </c>
      <c r="K9" s="199">
        <v>11</v>
      </c>
      <c r="L9" s="199">
        <v>12</v>
      </c>
      <c r="M9" s="199">
        <v>13</v>
      </c>
      <c r="N9" s="199">
        <v>14</v>
      </c>
      <c r="O9" s="199">
        <v>15</v>
      </c>
      <c r="P9" s="199">
        <v>16</v>
      </c>
      <c r="Q9" s="199">
        <v>17</v>
      </c>
      <c r="R9" s="199">
        <v>18</v>
      </c>
      <c r="S9" s="199">
        <v>19</v>
      </c>
      <c r="T9" s="199">
        <v>20</v>
      </c>
      <c r="U9" s="199">
        <v>21</v>
      </c>
      <c r="V9" s="199">
        <v>22</v>
      </c>
      <c r="W9" s="199">
        <v>23</v>
      </c>
    </row>
    <row r="10" s="1" customFormat="1" ht="22.5" customHeight="1" spans="1:23">
      <c r="A10" s="200" t="s">
        <v>317</v>
      </c>
      <c r="B10" s="200"/>
      <c r="C10" s="200"/>
      <c r="D10" s="201"/>
      <c r="E10" s="201"/>
      <c r="F10" s="201"/>
      <c r="G10" s="201"/>
      <c r="H10" s="201"/>
      <c r="I10" s="23">
        <v>35000</v>
      </c>
      <c r="J10" s="23">
        <v>35000</v>
      </c>
      <c r="K10" s="23">
        <v>35000</v>
      </c>
      <c r="L10" s="23"/>
      <c r="M10" s="23"/>
      <c r="N10" s="202"/>
      <c r="O10" s="202"/>
      <c r="P10" s="203"/>
      <c r="Q10" s="23"/>
      <c r="R10" s="23"/>
      <c r="S10" s="23"/>
      <c r="T10" s="23"/>
      <c r="U10" s="161"/>
      <c r="V10" s="23"/>
      <c r="W10" s="23"/>
    </row>
    <row r="11" s="1" customFormat="1" ht="22.5" customHeight="1" spans="1:23">
      <c r="A11" s="201" t="s">
        <v>318</v>
      </c>
      <c r="B11" s="201" t="s">
        <v>319</v>
      </c>
      <c r="C11" s="21" t="s">
        <v>317</v>
      </c>
      <c r="D11" s="201" t="s">
        <v>73</v>
      </c>
      <c r="E11" s="201" t="s">
        <v>103</v>
      </c>
      <c r="F11" s="201" t="s">
        <v>178</v>
      </c>
      <c r="G11" s="201" t="s">
        <v>253</v>
      </c>
      <c r="H11" s="201" t="s">
        <v>254</v>
      </c>
      <c r="I11" s="23">
        <v>35000</v>
      </c>
      <c r="J11" s="23">
        <v>35000</v>
      </c>
      <c r="K11" s="23">
        <v>35000</v>
      </c>
      <c r="L11" s="23"/>
      <c r="M11" s="23"/>
      <c r="N11" s="202"/>
      <c r="O11" s="202"/>
      <c r="P11" s="203"/>
      <c r="Q11" s="23"/>
      <c r="R11" s="23"/>
      <c r="S11" s="23"/>
      <c r="T11" s="23"/>
      <c r="U11" s="161"/>
      <c r="V11" s="23"/>
      <c r="W11" s="23"/>
    </row>
    <row r="12" s="1" customFormat="1" ht="22.5" customHeight="1" spans="1:23">
      <c r="A12" s="200" t="s">
        <v>320</v>
      </c>
      <c r="B12" s="24"/>
      <c r="C12" s="24"/>
      <c r="D12" s="24"/>
      <c r="E12" s="24"/>
      <c r="F12" s="24"/>
      <c r="G12" s="24"/>
      <c r="H12" s="24"/>
      <c r="I12" s="23">
        <v>45000</v>
      </c>
      <c r="J12" s="23">
        <v>45000</v>
      </c>
      <c r="K12" s="23">
        <v>45000</v>
      </c>
      <c r="L12" s="23"/>
      <c r="M12" s="23"/>
      <c r="N12" s="24"/>
      <c r="O12" s="24"/>
      <c r="P12" s="24"/>
      <c r="Q12" s="23"/>
      <c r="R12" s="23"/>
      <c r="S12" s="23"/>
      <c r="T12" s="23"/>
      <c r="U12" s="161"/>
      <c r="V12" s="23"/>
      <c r="W12" s="23"/>
    </row>
    <row r="13" s="1" customFormat="1" ht="22.5" customHeight="1" spans="1:23">
      <c r="A13" s="201" t="s">
        <v>321</v>
      </c>
      <c r="B13" s="201" t="s">
        <v>322</v>
      </c>
      <c r="C13" s="21" t="s">
        <v>320</v>
      </c>
      <c r="D13" s="201" t="s">
        <v>73</v>
      </c>
      <c r="E13" s="201" t="s">
        <v>105</v>
      </c>
      <c r="F13" s="201" t="s">
        <v>180</v>
      </c>
      <c r="G13" s="201" t="s">
        <v>253</v>
      </c>
      <c r="H13" s="201" t="s">
        <v>254</v>
      </c>
      <c r="I13" s="23">
        <v>45000</v>
      </c>
      <c r="J13" s="23">
        <v>45000</v>
      </c>
      <c r="K13" s="23">
        <v>45000</v>
      </c>
      <c r="L13" s="23"/>
      <c r="M13" s="23"/>
      <c r="N13" s="24"/>
      <c r="O13" s="24"/>
      <c r="P13" s="24"/>
      <c r="Q13" s="23"/>
      <c r="R13" s="23"/>
      <c r="S13" s="23"/>
      <c r="T13" s="23"/>
      <c r="U13" s="161"/>
      <c r="V13" s="23"/>
      <c r="W13" s="23"/>
    </row>
    <row r="14" s="1" customFormat="1" ht="22.5" customHeight="1" spans="1:23">
      <c r="A14" s="200" t="s">
        <v>323</v>
      </c>
      <c r="B14" s="24"/>
      <c r="C14" s="24"/>
      <c r="D14" s="24"/>
      <c r="E14" s="24"/>
      <c r="F14" s="24"/>
      <c r="G14" s="24"/>
      <c r="H14" s="24"/>
      <c r="I14" s="23">
        <v>10000</v>
      </c>
      <c r="J14" s="23">
        <v>10000</v>
      </c>
      <c r="K14" s="23">
        <v>10000</v>
      </c>
      <c r="L14" s="23"/>
      <c r="M14" s="23"/>
      <c r="N14" s="24"/>
      <c r="O14" s="24"/>
      <c r="P14" s="24"/>
      <c r="Q14" s="23"/>
      <c r="R14" s="23"/>
      <c r="S14" s="23"/>
      <c r="T14" s="23"/>
      <c r="U14" s="161"/>
      <c r="V14" s="23"/>
      <c r="W14" s="23"/>
    </row>
    <row r="15" s="1" customFormat="1" ht="22.5" customHeight="1" spans="1:23">
      <c r="A15" s="201" t="s">
        <v>321</v>
      </c>
      <c r="B15" s="201" t="s">
        <v>324</v>
      </c>
      <c r="C15" s="21" t="s">
        <v>323</v>
      </c>
      <c r="D15" s="201" t="s">
        <v>73</v>
      </c>
      <c r="E15" s="201" t="s">
        <v>105</v>
      </c>
      <c r="F15" s="201" t="s">
        <v>180</v>
      </c>
      <c r="G15" s="201" t="s">
        <v>325</v>
      </c>
      <c r="H15" s="201" t="s">
        <v>326</v>
      </c>
      <c r="I15" s="23">
        <v>10000</v>
      </c>
      <c r="J15" s="23">
        <v>10000</v>
      </c>
      <c r="K15" s="23">
        <v>10000</v>
      </c>
      <c r="L15" s="23"/>
      <c r="M15" s="23"/>
      <c r="N15" s="24"/>
      <c r="O15" s="24"/>
      <c r="P15" s="24"/>
      <c r="Q15" s="23"/>
      <c r="R15" s="23"/>
      <c r="S15" s="23"/>
      <c r="T15" s="23"/>
      <c r="U15" s="161"/>
      <c r="V15" s="23"/>
      <c r="W15" s="23"/>
    </row>
    <row r="16" s="1" customFormat="1" ht="22.5" customHeight="1" spans="1:23">
      <c r="A16" s="200" t="s">
        <v>327</v>
      </c>
      <c r="B16" s="24"/>
      <c r="C16" s="24"/>
      <c r="D16" s="24"/>
      <c r="E16" s="24"/>
      <c r="F16" s="24"/>
      <c r="G16" s="24"/>
      <c r="H16" s="24"/>
      <c r="I16" s="23">
        <v>5000</v>
      </c>
      <c r="J16" s="23">
        <v>5000</v>
      </c>
      <c r="K16" s="23">
        <v>5000</v>
      </c>
      <c r="L16" s="23"/>
      <c r="M16" s="23"/>
      <c r="N16" s="24"/>
      <c r="O16" s="24"/>
      <c r="P16" s="24"/>
      <c r="Q16" s="23"/>
      <c r="R16" s="23"/>
      <c r="S16" s="23"/>
      <c r="T16" s="23"/>
      <c r="U16" s="161"/>
      <c r="V16" s="23"/>
      <c r="W16" s="23"/>
    </row>
    <row r="17" s="1" customFormat="1" ht="22.5" customHeight="1" spans="1:23">
      <c r="A17" s="201" t="s">
        <v>321</v>
      </c>
      <c r="B17" s="201" t="s">
        <v>328</v>
      </c>
      <c r="C17" s="21" t="s">
        <v>327</v>
      </c>
      <c r="D17" s="201" t="s">
        <v>73</v>
      </c>
      <c r="E17" s="201" t="s">
        <v>105</v>
      </c>
      <c r="F17" s="201" t="s">
        <v>180</v>
      </c>
      <c r="G17" s="201" t="s">
        <v>261</v>
      </c>
      <c r="H17" s="201" t="s">
        <v>262</v>
      </c>
      <c r="I17" s="23">
        <v>5000</v>
      </c>
      <c r="J17" s="23">
        <v>5000</v>
      </c>
      <c r="K17" s="23">
        <v>5000</v>
      </c>
      <c r="L17" s="23"/>
      <c r="M17" s="23"/>
      <c r="N17" s="24"/>
      <c r="O17" s="24"/>
      <c r="P17" s="24"/>
      <c r="Q17" s="23"/>
      <c r="R17" s="23"/>
      <c r="S17" s="23"/>
      <c r="T17" s="23"/>
      <c r="U17" s="161"/>
      <c r="V17" s="23"/>
      <c r="W17" s="23"/>
    </row>
    <row r="18" s="1" customFormat="1" ht="22.5" customHeight="1" spans="1:23">
      <c r="A18" s="200" t="s">
        <v>329</v>
      </c>
      <c r="B18" s="24"/>
      <c r="C18" s="24"/>
      <c r="D18" s="24"/>
      <c r="E18" s="24"/>
      <c r="F18" s="24"/>
      <c r="G18" s="24"/>
      <c r="H18" s="24"/>
      <c r="I18" s="23">
        <v>250000</v>
      </c>
      <c r="J18" s="23">
        <v>250000</v>
      </c>
      <c r="K18" s="23">
        <v>250000</v>
      </c>
      <c r="L18" s="23"/>
      <c r="M18" s="23"/>
      <c r="N18" s="24"/>
      <c r="O18" s="24"/>
      <c r="P18" s="24"/>
      <c r="Q18" s="23"/>
      <c r="R18" s="23"/>
      <c r="S18" s="23"/>
      <c r="T18" s="23"/>
      <c r="U18" s="161"/>
      <c r="V18" s="23"/>
      <c r="W18" s="23"/>
    </row>
    <row r="19" s="1" customFormat="1" ht="22.5" customHeight="1" spans="1:23">
      <c r="A19" s="201" t="s">
        <v>321</v>
      </c>
      <c r="B19" s="201" t="s">
        <v>330</v>
      </c>
      <c r="C19" s="21" t="s">
        <v>329</v>
      </c>
      <c r="D19" s="201" t="s">
        <v>73</v>
      </c>
      <c r="E19" s="201" t="s">
        <v>104</v>
      </c>
      <c r="F19" s="201" t="s">
        <v>179</v>
      </c>
      <c r="G19" s="201" t="s">
        <v>253</v>
      </c>
      <c r="H19" s="201" t="s">
        <v>254</v>
      </c>
      <c r="I19" s="23">
        <v>250000</v>
      </c>
      <c r="J19" s="23">
        <v>250000</v>
      </c>
      <c r="K19" s="23">
        <v>250000</v>
      </c>
      <c r="L19" s="23"/>
      <c r="M19" s="23"/>
      <c r="N19" s="24"/>
      <c r="O19" s="24"/>
      <c r="P19" s="24"/>
      <c r="Q19" s="23"/>
      <c r="R19" s="23"/>
      <c r="S19" s="23"/>
      <c r="T19" s="23"/>
      <c r="U19" s="161"/>
      <c r="V19" s="23"/>
      <c r="W19" s="23"/>
    </row>
    <row r="20" s="1" customFormat="1" ht="22.5" customHeight="1" spans="1:23">
      <c r="A20" s="200" t="s">
        <v>331</v>
      </c>
      <c r="B20" s="24"/>
      <c r="C20" s="24"/>
      <c r="D20" s="24"/>
      <c r="E20" s="24"/>
      <c r="F20" s="24"/>
      <c r="G20" s="24"/>
      <c r="H20" s="24"/>
      <c r="I20" s="23">
        <v>70000</v>
      </c>
      <c r="J20" s="23">
        <v>70000</v>
      </c>
      <c r="K20" s="23">
        <v>70000</v>
      </c>
      <c r="L20" s="23"/>
      <c r="M20" s="23"/>
      <c r="N20" s="24"/>
      <c r="O20" s="24"/>
      <c r="P20" s="24"/>
      <c r="Q20" s="23"/>
      <c r="R20" s="23"/>
      <c r="S20" s="23"/>
      <c r="T20" s="23"/>
      <c r="U20" s="161"/>
      <c r="V20" s="23"/>
      <c r="W20" s="23"/>
    </row>
    <row r="21" s="1" customFormat="1" ht="22.5" customHeight="1" spans="1:23">
      <c r="A21" s="201" t="s">
        <v>332</v>
      </c>
      <c r="B21" s="201" t="s">
        <v>333</v>
      </c>
      <c r="C21" s="21" t="s">
        <v>331</v>
      </c>
      <c r="D21" s="201" t="s">
        <v>73</v>
      </c>
      <c r="E21" s="201" t="s">
        <v>90</v>
      </c>
      <c r="F21" s="201" t="s">
        <v>166</v>
      </c>
      <c r="G21" s="201" t="s">
        <v>334</v>
      </c>
      <c r="H21" s="201" t="s">
        <v>335</v>
      </c>
      <c r="I21" s="23">
        <v>40000</v>
      </c>
      <c r="J21" s="23">
        <v>40000</v>
      </c>
      <c r="K21" s="23">
        <v>40000</v>
      </c>
      <c r="L21" s="23"/>
      <c r="M21" s="23"/>
      <c r="N21" s="24"/>
      <c r="O21" s="24"/>
      <c r="P21" s="24"/>
      <c r="Q21" s="23"/>
      <c r="R21" s="23"/>
      <c r="S21" s="23"/>
      <c r="T21" s="23"/>
      <c r="U21" s="161"/>
      <c r="V21" s="23"/>
      <c r="W21" s="23"/>
    </row>
    <row r="22" s="1" customFormat="1" ht="22.5" customHeight="1" spans="1:23">
      <c r="A22" s="201" t="s">
        <v>332</v>
      </c>
      <c r="B22" s="201" t="s">
        <v>333</v>
      </c>
      <c r="C22" s="21" t="s">
        <v>331</v>
      </c>
      <c r="D22" s="201" t="s">
        <v>73</v>
      </c>
      <c r="E22" s="201" t="s">
        <v>110</v>
      </c>
      <c r="F22" s="201" t="s">
        <v>183</v>
      </c>
      <c r="G22" s="201" t="s">
        <v>334</v>
      </c>
      <c r="H22" s="201" t="s">
        <v>335</v>
      </c>
      <c r="I22" s="23">
        <v>30000</v>
      </c>
      <c r="J22" s="23">
        <v>30000</v>
      </c>
      <c r="K22" s="23">
        <v>30000</v>
      </c>
      <c r="L22" s="23"/>
      <c r="M22" s="23"/>
      <c r="N22" s="24"/>
      <c r="O22" s="24"/>
      <c r="P22" s="24"/>
      <c r="Q22" s="23"/>
      <c r="R22" s="23"/>
      <c r="S22" s="23"/>
      <c r="T22" s="23"/>
      <c r="U22" s="161"/>
      <c r="V22" s="23"/>
      <c r="W22" s="23"/>
    </row>
    <row r="23" s="1" customFormat="1" ht="22.5" customHeight="1" spans="1:23">
      <c r="A23" s="200" t="s">
        <v>336</v>
      </c>
      <c r="B23" s="24"/>
      <c r="C23" s="24"/>
      <c r="D23" s="24"/>
      <c r="E23" s="24"/>
      <c r="F23" s="24"/>
      <c r="G23" s="24"/>
      <c r="H23" s="24"/>
      <c r="I23" s="23">
        <v>28000</v>
      </c>
      <c r="J23" s="23">
        <v>28000</v>
      </c>
      <c r="K23" s="23">
        <v>28000</v>
      </c>
      <c r="L23" s="23"/>
      <c r="M23" s="23"/>
      <c r="N23" s="24"/>
      <c r="O23" s="24"/>
      <c r="P23" s="24"/>
      <c r="Q23" s="23"/>
      <c r="R23" s="23"/>
      <c r="S23" s="23"/>
      <c r="T23" s="23"/>
      <c r="U23" s="161"/>
      <c r="V23" s="23"/>
      <c r="W23" s="23"/>
    </row>
    <row r="24" s="1" customFormat="1" ht="22.5" customHeight="1" spans="1:23">
      <c r="A24" s="201" t="s">
        <v>321</v>
      </c>
      <c r="B24" s="201" t="s">
        <v>337</v>
      </c>
      <c r="C24" s="21" t="s">
        <v>336</v>
      </c>
      <c r="D24" s="201" t="s">
        <v>73</v>
      </c>
      <c r="E24" s="201" t="s">
        <v>100</v>
      </c>
      <c r="F24" s="201" t="s">
        <v>175</v>
      </c>
      <c r="G24" s="201" t="s">
        <v>338</v>
      </c>
      <c r="H24" s="201" t="s">
        <v>339</v>
      </c>
      <c r="I24" s="23">
        <v>28000</v>
      </c>
      <c r="J24" s="23">
        <v>28000</v>
      </c>
      <c r="K24" s="23">
        <v>28000</v>
      </c>
      <c r="L24" s="23"/>
      <c r="M24" s="23"/>
      <c r="N24" s="24"/>
      <c r="O24" s="24"/>
      <c r="P24" s="24"/>
      <c r="Q24" s="23"/>
      <c r="R24" s="23"/>
      <c r="S24" s="23"/>
      <c r="T24" s="23"/>
      <c r="U24" s="161"/>
      <c r="V24" s="23"/>
      <c r="W24" s="23"/>
    </row>
    <row r="25" s="1" customFormat="1" ht="22.5" customHeight="1" spans="1:23">
      <c r="A25" s="200" t="s">
        <v>340</v>
      </c>
      <c r="B25" s="24"/>
      <c r="C25" s="24"/>
      <c r="D25" s="24"/>
      <c r="E25" s="24"/>
      <c r="F25" s="24"/>
      <c r="G25" s="24"/>
      <c r="H25" s="24"/>
      <c r="I25" s="23">
        <v>24500</v>
      </c>
      <c r="J25" s="23">
        <v>24500</v>
      </c>
      <c r="K25" s="23">
        <v>24500</v>
      </c>
      <c r="L25" s="23"/>
      <c r="M25" s="23"/>
      <c r="N25" s="24"/>
      <c r="O25" s="24"/>
      <c r="P25" s="24"/>
      <c r="Q25" s="23"/>
      <c r="R25" s="23"/>
      <c r="S25" s="23"/>
      <c r="T25" s="23"/>
      <c r="U25" s="161"/>
      <c r="V25" s="23"/>
      <c r="W25" s="23"/>
    </row>
    <row r="26" s="1" customFormat="1" ht="22.5" customHeight="1" spans="1:23">
      <c r="A26" s="201" t="s">
        <v>321</v>
      </c>
      <c r="B26" s="201" t="s">
        <v>341</v>
      </c>
      <c r="C26" s="21" t="s">
        <v>340</v>
      </c>
      <c r="D26" s="201" t="s">
        <v>73</v>
      </c>
      <c r="E26" s="201" t="s">
        <v>105</v>
      </c>
      <c r="F26" s="201" t="s">
        <v>180</v>
      </c>
      <c r="G26" s="201" t="s">
        <v>342</v>
      </c>
      <c r="H26" s="201" t="s">
        <v>343</v>
      </c>
      <c r="I26" s="23">
        <v>24500</v>
      </c>
      <c r="J26" s="23">
        <v>24500</v>
      </c>
      <c r="K26" s="23">
        <v>24500</v>
      </c>
      <c r="L26" s="23"/>
      <c r="M26" s="23"/>
      <c r="N26" s="24"/>
      <c r="O26" s="24"/>
      <c r="P26" s="24"/>
      <c r="Q26" s="23"/>
      <c r="R26" s="23"/>
      <c r="S26" s="23"/>
      <c r="T26" s="23"/>
      <c r="U26" s="161"/>
      <c r="V26" s="23"/>
      <c r="W26" s="23"/>
    </row>
    <row r="27" s="1" customFormat="1" ht="22.5" customHeight="1" spans="1:23">
      <c r="A27" s="200" t="s">
        <v>344</v>
      </c>
      <c r="B27" s="24"/>
      <c r="C27" s="24"/>
      <c r="D27" s="24"/>
      <c r="E27" s="24"/>
      <c r="F27" s="24"/>
      <c r="G27" s="24"/>
      <c r="H27" s="24"/>
      <c r="I27" s="23">
        <v>200000</v>
      </c>
      <c r="J27" s="23">
        <v>200000</v>
      </c>
      <c r="K27" s="23">
        <v>200000</v>
      </c>
      <c r="L27" s="23"/>
      <c r="M27" s="23"/>
      <c r="N27" s="24"/>
      <c r="O27" s="24"/>
      <c r="P27" s="24"/>
      <c r="Q27" s="23"/>
      <c r="R27" s="23"/>
      <c r="S27" s="23"/>
      <c r="T27" s="23"/>
      <c r="U27" s="161"/>
      <c r="V27" s="23"/>
      <c r="W27" s="23"/>
    </row>
    <row r="28" s="1" customFormat="1" ht="22.5" customHeight="1" spans="1:23">
      <c r="A28" s="201" t="s">
        <v>321</v>
      </c>
      <c r="B28" s="201" t="s">
        <v>345</v>
      </c>
      <c r="C28" s="21" t="s">
        <v>344</v>
      </c>
      <c r="D28" s="201" t="s">
        <v>73</v>
      </c>
      <c r="E28" s="201" t="s">
        <v>105</v>
      </c>
      <c r="F28" s="201" t="s">
        <v>180</v>
      </c>
      <c r="G28" s="201" t="s">
        <v>346</v>
      </c>
      <c r="H28" s="201" t="s">
        <v>347</v>
      </c>
      <c r="I28" s="23">
        <v>153000</v>
      </c>
      <c r="J28" s="23">
        <v>153000</v>
      </c>
      <c r="K28" s="23">
        <v>153000</v>
      </c>
      <c r="L28" s="23"/>
      <c r="M28" s="23"/>
      <c r="N28" s="24"/>
      <c r="O28" s="24"/>
      <c r="P28" s="24"/>
      <c r="Q28" s="23"/>
      <c r="R28" s="23"/>
      <c r="S28" s="23"/>
      <c r="T28" s="23"/>
      <c r="U28" s="161"/>
      <c r="V28" s="23"/>
      <c r="W28" s="23"/>
    </row>
    <row r="29" s="1" customFormat="1" ht="22.5" customHeight="1" spans="1:23">
      <c r="A29" s="201" t="s">
        <v>321</v>
      </c>
      <c r="B29" s="201" t="s">
        <v>345</v>
      </c>
      <c r="C29" s="21" t="s">
        <v>344</v>
      </c>
      <c r="D29" s="201" t="s">
        <v>73</v>
      </c>
      <c r="E29" s="201" t="s">
        <v>105</v>
      </c>
      <c r="F29" s="201" t="s">
        <v>180</v>
      </c>
      <c r="G29" s="201" t="s">
        <v>291</v>
      </c>
      <c r="H29" s="201" t="s">
        <v>292</v>
      </c>
      <c r="I29" s="23">
        <v>47000</v>
      </c>
      <c r="J29" s="23">
        <v>47000</v>
      </c>
      <c r="K29" s="23">
        <v>47000</v>
      </c>
      <c r="L29" s="23"/>
      <c r="M29" s="23"/>
      <c r="N29" s="24"/>
      <c r="O29" s="24"/>
      <c r="P29" s="24"/>
      <c r="Q29" s="23"/>
      <c r="R29" s="23"/>
      <c r="S29" s="23"/>
      <c r="T29" s="23"/>
      <c r="U29" s="161"/>
      <c r="V29" s="23"/>
      <c r="W29" s="23"/>
    </row>
    <row r="30" s="1" customFormat="1" ht="22.5" customHeight="1" spans="1:23">
      <c r="A30" s="200" t="s">
        <v>348</v>
      </c>
      <c r="B30" s="24"/>
      <c r="C30" s="24"/>
      <c r="D30" s="24"/>
      <c r="E30" s="24"/>
      <c r="F30" s="24"/>
      <c r="G30" s="24"/>
      <c r="H30" s="24"/>
      <c r="I30" s="23">
        <v>70000</v>
      </c>
      <c r="J30" s="23">
        <v>70000</v>
      </c>
      <c r="K30" s="23">
        <v>70000</v>
      </c>
      <c r="L30" s="23"/>
      <c r="M30" s="23"/>
      <c r="N30" s="24"/>
      <c r="O30" s="24"/>
      <c r="P30" s="24"/>
      <c r="Q30" s="23"/>
      <c r="R30" s="23"/>
      <c r="S30" s="23"/>
      <c r="T30" s="23"/>
      <c r="U30" s="161"/>
      <c r="V30" s="23"/>
      <c r="W30" s="23"/>
    </row>
    <row r="31" s="1" customFormat="1" ht="22.5" customHeight="1" spans="1:23">
      <c r="A31" s="201" t="s">
        <v>321</v>
      </c>
      <c r="B31" s="201" t="s">
        <v>349</v>
      </c>
      <c r="C31" s="21" t="s">
        <v>348</v>
      </c>
      <c r="D31" s="201" t="s">
        <v>73</v>
      </c>
      <c r="E31" s="201" t="s">
        <v>105</v>
      </c>
      <c r="F31" s="201" t="s">
        <v>180</v>
      </c>
      <c r="G31" s="201" t="s">
        <v>253</v>
      </c>
      <c r="H31" s="201" t="s">
        <v>254</v>
      </c>
      <c r="I31" s="23">
        <v>70000</v>
      </c>
      <c r="J31" s="23">
        <v>70000</v>
      </c>
      <c r="K31" s="23">
        <v>70000</v>
      </c>
      <c r="L31" s="23"/>
      <c r="M31" s="23"/>
      <c r="N31" s="24"/>
      <c r="O31" s="24"/>
      <c r="P31" s="24"/>
      <c r="Q31" s="23"/>
      <c r="R31" s="23"/>
      <c r="S31" s="23"/>
      <c r="T31" s="23"/>
      <c r="U31" s="161"/>
      <c r="V31" s="23"/>
      <c r="W31" s="23"/>
    </row>
    <row r="32" s="1" customFormat="1" ht="22.5" customHeight="1" spans="1:23">
      <c r="A32" s="200" t="s">
        <v>350</v>
      </c>
      <c r="B32" s="24"/>
      <c r="C32" s="24"/>
      <c r="D32" s="24"/>
      <c r="E32" s="24"/>
      <c r="F32" s="24"/>
      <c r="G32" s="24"/>
      <c r="H32" s="24"/>
      <c r="I32" s="23">
        <v>10000</v>
      </c>
      <c r="J32" s="23">
        <v>10000</v>
      </c>
      <c r="K32" s="23">
        <v>10000</v>
      </c>
      <c r="L32" s="23"/>
      <c r="M32" s="23"/>
      <c r="N32" s="24"/>
      <c r="O32" s="24"/>
      <c r="P32" s="24"/>
      <c r="Q32" s="23"/>
      <c r="R32" s="23"/>
      <c r="S32" s="23"/>
      <c r="T32" s="23"/>
      <c r="U32" s="161"/>
      <c r="V32" s="23"/>
      <c r="W32" s="23"/>
    </row>
    <row r="33" s="1" customFormat="1" ht="22.5" customHeight="1" spans="1:23">
      <c r="A33" s="201" t="s">
        <v>321</v>
      </c>
      <c r="B33" s="201" t="s">
        <v>351</v>
      </c>
      <c r="C33" s="21" t="s">
        <v>350</v>
      </c>
      <c r="D33" s="201" t="s">
        <v>73</v>
      </c>
      <c r="E33" s="201" t="s">
        <v>105</v>
      </c>
      <c r="F33" s="201" t="s">
        <v>180</v>
      </c>
      <c r="G33" s="201" t="s">
        <v>253</v>
      </c>
      <c r="H33" s="201" t="s">
        <v>254</v>
      </c>
      <c r="I33" s="23">
        <v>10000</v>
      </c>
      <c r="J33" s="23">
        <v>10000</v>
      </c>
      <c r="K33" s="23">
        <v>10000</v>
      </c>
      <c r="L33" s="23"/>
      <c r="M33" s="23"/>
      <c r="N33" s="24"/>
      <c r="O33" s="24"/>
      <c r="P33" s="24"/>
      <c r="Q33" s="23"/>
      <c r="R33" s="23"/>
      <c r="S33" s="23"/>
      <c r="T33" s="23"/>
      <c r="U33" s="161"/>
      <c r="V33" s="23"/>
      <c r="W33" s="23"/>
    </row>
    <row r="34" s="1" customFormat="1" ht="22.5" customHeight="1" spans="1:23">
      <c r="A34" s="200" t="s">
        <v>352</v>
      </c>
      <c r="B34" s="24"/>
      <c r="C34" s="24"/>
      <c r="D34" s="24"/>
      <c r="E34" s="24"/>
      <c r="F34" s="24"/>
      <c r="G34" s="24"/>
      <c r="H34" s="24"/>
      <c r="I34" s="23">
        <v>30000</v>
      </c>
      <c r="J34" s="23">
        <v>30000</v>
      </c>
      <c r="K34" s="23">
        <v>30000</v>
      </c>
      <c r="L34" s="23"/>
      <c r="M34" s="23"/>
      <c r="N34" s="24"/>
      <c r="O34" s="24"/>
      <c r="P34" s="24"/>
      <c r="Q34" s="23"/>
      <c r="R34" s="23"/>
      <c r="S34" s="23"/>
      <c r="T34" s="23"/>
      <c r="U34" s="161"/>
      <c r="V34" s="23"/>
      <c r="W34" s="23"/>
    </row>
    <row r="35" s="1" customFormat="1" ht="22.5" customHeight="1" spans="1:23">
      <c r="A35" s="201" t="s">
        <v>321</v>
      </c>
      <c r="B35" s="201" t="s">
        <v>353</v>
      </c>
      <c r="C35" s="21" t="s">
        <v>352</v>
      </c>
      <c r="D35" s="201" t="s">
        <v>73</v>
      </c>
      <c r="E35" s="201" t="s">
        <v>105</v>
      </c>
      <c r="F35" s="201" t="s">
        <v>180</v>
      </c>
      <c r="G35" s="201" t="s">
        <v>253</v>
      </c>
      <c r="H35" s="201" t="s">
        <v>254</v>
      </c>
      <c r="I35" s="23">
        <v>30000</v>
      </c>
      <c r="J35" s="23">
        <v>30000</v>
      </c>
      <c r="K35" s="23">
        <v>30000</v>
      </c>
      <c r="L35" s="23"/>
      <c r="M35" s="23"/>
      <c r="N35" s="24"/>
      <c r="O35" s="24"/>
      <c r="P35" s="24"/>
      <c r="Q35" s="23"/>
      <c r="R35" s="23"/>
      <c r="S35" s="23"/>
      <c r="T35" s="23"/>
      <c r="U35" s="161"/>
      <c r="V35" s="23"/>
      <c r="W35" s="23"/>
    </row>
    <row r="36" s="1" customFormat="1" ht="22.5" customHeight="1" spans="1:23">
      <c r="A36" s="200" t="s">
        <v>354</v>
      </c>
      <c r="B36" s="24"/>
      <c r="C36" s="24"/>
      <c r="D36" s="24"/>
      <c r="E36" s="24"/>
      <c r="F36" s="24"/>
      <c r="G36" s="24"/>
      <c r="H36" s="24"/>
      <c r="I36" s="23">
        <v>3268812.2</v>
      </c>
      <c r="J36" s="23">
        <v>3268812.2</v>
      </c>
      <c r="K36" s="23">
        <v>3268812.2</v>
      </c>
      <c r="L36" s="23"/>
      <c r="M36" s="23"/>
      <c r="N36" s="24"/>
      <c r="O36" s="24"/>
      <c r="P36" s="24"/>
      <c r="Q36" s="23"/>
      <c r="R36" s="23"/>
      <c r="S36" s="23"/>
      <c r="T36" s="23"/>
      <c r="U36" s="161"/>
      <c r="V36" s="23"/>
      <c r="W36" s="23"/>
    </row>
    <row r="37" s="1" customFormat="1" ht="22.5" customHeight="1" spans="1:23">
      <c r="A37" s="201" t="s">
        <v>332</v>
      </c>
      <c r="B37" s="201" t="s">
        <v>355</v>
      </c>
      <c r="C37" s="21" t="s">
        <v>354</v>
      </c>
      <c r="D37" s="201" t="s">
        <v>73</v>
      </c>
      <c r="E37" s="201" t="s">
        <v>111</v>
      </c>
      <c r="F37" s="201" t="s">
        <v>184</v>
      </c>
      <c r="G37" s="201" t="s">
        <v>334</v>
      </c>
      <c r="H37" s="201" t="s">
        <v>335</v>
      </c>
      <c r="I37" s="23">
        <v>3194292.2</v>
      </c>
      <c r="J37" s="23">
        <v>3194292.2</v>
      </c>
      <c r="K37" s="23">
        <v>3194292.2</v>
      </c>
      <c r="L37" s="23"/>
      <c r="M37" s="23"/>
      <c r="N37" s="24"/>
      <c r="O37" s="24"/>
      <c r="P37" s="24"/>
      <c r="Q37" s="23"/>
      <c r="R37" s="23"/>
      <c r="S37" s="23"/>
      <c r="T37" s="23"/>
      <c r="U37" s="161"/>
      <c r="V37" s="23"/>
      <c r="W37" s="23"/>
    </row>
    <row r="38" s="1" customFormat="1" ht="22.5" customHeight="1" spans="1:23">
      <c r="A38" s="201" t="s">
        <v>332</v>
      </c>
      <c r="B38" s="201" t="s">
        <v>355</v>
      </c>
      <c r="C38" s="21" t="s">
        <v>354</v>
      </c>
      <c r="D38" s="201" t="s">
        <v>73</v>
      </c>
      <c r="E38" s="201" t="s">
        <v>112</v>
      </c>
      <c r="F38" s="201" t="s">
        <v>185</v>
      </c>
      <c r="G38" s="201" t="s">
        <v>334</v>
      </c>
      <c r="H38" s="201" t="s">
        <v>335</v>
      </c>
      <c r="I38" s="23">
        <v>74520</v>
      </c>
      <c r="J38" s="23">
        <v>74520</v>
      </c>
      <c r="K38" s="23">
        <v>74520</v>
      </c>
      <c r="L38" s="23"/>
      <c r="M38" s="23"/>
      <c r="N38" s="24"/>
      <c r="O38" s="24"/>
      <c r="P38" s="24"/>
      <c r="Q38" s="23"/>
      <c r="R38" s="23"/>
      <c r="S38" s="23"/>
      <c r="T38" s="23"/>
      <c r="U38" s="161"/>
      <c r="V38" s="23"/>
      <c r="W38" s="23"/>
    </row>
    <row r="39" s="1" customFormat="1" ht="22.5" customHeight="1" spans="1:23">
      <c r="A39" s="200" t="s">
        <v>356</v>
      </c>
      <c r="B39" s="24"/>
      <c r="C39" s="24"/>
      <c r="D39" s="24"/>
      <c r="E39" s="24"/>
      <c r="F39" s="24"/>
      <c r="G39" s="24"/>
      <c r="H39" s="24"/>
      <c r="I39" s="23">
        <v>4526370.76</v>
      </c>
      <c r="J39" s="23">
        <v>4526370.76</v>
      </c>
      <c r="K39" s="23">
        <v>4526370.76</v>
      </c>
      <c r="L39" s="23"/>
      <c r="M39" s="23"/>
      <c r="N39" s="24"/>
      <c r="O39" s="24"/>
      <c r="P39" s="24"/>
      <c r="Q39" s="23"/>
      <c r="R39" s="23"/>
      <c r="S39" s="23"/>
      <c r="T39" s="23"/>
      <c r="U39" s="161"/>
      <c r="V39" s="23"/>
      <c r="W39" s="23"/>
    </row>
    <row r="40" s="1" customFormat="1" ht="22.5" customHeight="1" spans="1:23">
      <c r="A40" s="201" t="s">
        <v>321</v>
      </c>
      <c r="B40" s="201" t="s">
        <v>357</v>
      </c>
      <c r="C40" s="21" t="s">
        <v>356</v>
      </c>
      <c r="D40" s="201" t="s">
        <v>73</v>
      </c>
      <c r="E40" s="201" t="s">
        <v>109</v>
      </c>
      <c r="F40" s="201" t="s">
        <v>182</v>
      </c>
      <c r="G40" s="201" t="s">
        <v>334</v>
      </c>
      <c r="H40" s="201" t="s">
        <v>335</v>
      </c>
      <c r="I40" s="23">
        <v>4526370.76</v>
      </c>
      <c r="J40" s="23">
        <v>4526370.76</v>
      </c>
      <c r="K40" s="23">
        <v>4526370.76</v>
      </c>
      <c r="L40" s="23"/>
      <c r="M40" s="23"/>
      <c r="N40" s="24"/>
      <c r="O40" s="24"/>
      <c r="P40" s="24"/>
      <c r="Q40" s="23"/>
      <c r="R40" s="23"/>
      <c r="S40" s="23"/>
      <c r="T40" s="23"/>
      <c r="U40" s="161"/>
      <c r="V40" s="23"/>
      <c r="W40" s="23"/>
    </row>
    <row r="41" s="1" customFormat="1" ht="22.5" customHeight="1" spans="1:23">
      <c r="A41" s="200" t="s">
        <v>358</v>
      </c>
      <c r="B41" s="24"/>
      <c r="C41" s="24"/>
      <c r="D41" s="24"/>
      <c r="E41" s="24"/>
      <c r="F41" s="24"/>
      <c r="G41" s="24"/>
      <c r="H41" s="24"/>
      <c r="I41" s="23">
        <v>405000</v>
      </c>
      <c r="J41" s="23">
        <v>405000</v>
      </c>
      <c r="K41" s="23">
        <v>405000</v>
      </c>
      <c r="L41" s="23"/>
      <c r="M41" s="23"/>
      <c r="N41" s="24"/>
      <c r="O41" s="24"/>
      <c r="P41" s="24"/>
      <c r="Q41" s="23"/>
      <c r="R41" s="23"/>
      <c r="S41" s="23"/>
      <c r="T41" s="23"/>
      <c r="U41" s="161"/>
      <c r="V41" s="23"/>
      <c r="W41" s="23"/>
    </row>
    <row r="42" s="1" customFormat="1" ht="22.5" customHeight="1" spans="1:23">
      <c r="A42" s="201" t="s">
        <v>332</v>
      </c>
      <c r="B42" s="201" t="s">
        <v>359</v>
      </c>
      <c r="C42" s="21" t="s">
        <v>358</v>
      </c>
      <c r="D42" s="201" t="s">
        <v>73</v>
      </c>
      <c r="E42" s="201" t="s">
        <v>112</v>
      </c>
      <c r="F42" s="201" t="s">
        <v>185</v>
      </c>
      <c r="G42" s="201" t="s">
        <v>360</v>
      </c>
      <c r="H42" s="201" t="s">
        <v>361</v>
      </c>
      <c r="I42" s="23">
        <v>405000</v>
      </c>
      <c r="J42" s="23">
        <v>405000</v>
      </c>
      <c r="K42" s="23">
        <v>405000</v>
      </c>
      <c r="L42" s="23"/>
      <c r="M42" s="23"/>
      <c r="N42" s="24"/>
      <c r="O42" s="24"/>
      <c r="P42" s="24"/>
      <c r="Q42" s="23"/>
      <c r="R42" s="23"/>
      <c r="S42" s="23"/>
      <c r="T42" s="23"/>
      <c r="U42" s="161"/>
      <c r="V42" s="23"/>
      <c r="W42" s="23"/>
    </row>
    <row r="43" s="1" customFormat="1" ht="22.5" customHeight="1" spans="1:23">
      <c r="A43" s="204" t="s">
        <v>117</v>
      </c>
      <c r="B43" s="205"/>
      <c r="C43" s="205"/>
      <c r="D43" s="205"/>
      <c r="E43" s="205"/>
      <c r="F43" s="205"/>
      <c r="G43" s="205"/>
      <c r="H43" s="206"/>
      <c r="I43" s="23">
        <v>8977682.96</v>
      </c>
      <c r="J43" s="23">
        <v>8977682.96</v>
      </c>
      <c r="K43" s="207">
        <v>8977682.96</v>
      </c>
      <c r="L43" s="23"/>
      <c r="M43" s="23"/>
      <c r="N43" s="203"/>
      <c r="O43" s="203"/>
      <c r="P43" s="203"/>
      <c r="Q43" s="23"/>
      <c r="R43" s="23"/>
      <c r="S43" s="23"/>
      <c r="T43" s="23"/>
      <c r="U43" s="208"/>
      <c r="V43" s="23"/>
      <c r="W43" s="23"/>
    </row>
  </sheetData>
  <mergeCells count="43">
    <mergeCell ref="A3:W3"/>
    <mergeCell ref="A4:H4"/>
    <mergeCell ref="J5:M5"/>
    <mergeCell ref="N5:P5"/>
    <mergeCell ref="R5:W5"/>
    <mergeCell ref="A10:C10"/>
    <mergeCell ref="A12:C12"/>
    <mergeCell ref="A14:C14"/>
    <mergeCell ref="A16:C16"/>
    <mergeCell ref="A18:C18"/>
    <mergeCell ref="A20:C20"/>
    <mergeCell ref="A23:C23"/>
    <mergeCell ref="A25:C25"/>
    <mergeCell ref="A27:C27"/>
    <mergeCell ref="A30:C30"/>
    <mergeCell ref="A32:C32"/>
    <mergeCell ref="A34:C34"/>
    <mergeCell ref="A36:C36"/>
    <mergeCell ref="A39:C39"/>
    <mergeCell ref="A41:C41"/>
    <mergeCell ref="A43:H43"/>
    <mergeCell ref="A5:A8"/>
    <mergeCell ref="B5:B8"/>
    <mergeCell ref="C5:C8"/>
    <mergeCell ref="D5:D8"/>
    <mergeCell ref="E5:E8"/>
    <mergeCell ref="F5:F8"/>
    <mergeCell ref="G5:G8"/>
    <mergeCell ref="H5:H8"/>
    <mergeCell ref="I5:I8"/>
    <mergeCell ref="L6:L8"/>
    <mergeCell ref="M6:M8"/>
    <mergeCell ref="N6:N8"/>
    <mergeCell ref="O6:O8"/>
    <mergeCell ref="P6:P8"/>
    <mergeCell ref="Q5:Q8"/>
    <mergeCell ref="R6:R8"/>
    <mergeCell ref="S6:S8"/>
    <mergeCell ref="T6:T8"/>
    <mergeCell ref="U6:U8"/>
    <mergeCell ref="V6:V8"/>
    <mergeCell ref="W6:W8"/>
    <mergeCell ref="J6:K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48"/>
  <sheetViews>
    <sheetView showZeros="0" workbookViewId="0">
      <pane ySplit="1" topLeftCell="A13" activePane="bottomLeft" state="frozen"/>
      <selection/>
      <selection pane="bottomLeft" activeCell="B17" sqref="B17"/>
    </sheetView>
  </sheetViews>
  <sheetFormatPr defaultColWidth="9.13888888888889" defaultRowHeight="12" customHeight="1"/>
  <cols>
    <col min="1" max="1" width="34.2777777777778" customWidth="1"/>
    <col min="2" max="2" width="29" customWidth="1"/>
    <col min="3" max="3" width="17.1759259259259" customWidth="1"/>
    <col min="4" max="4" width="21.0277777777778" customWidth="1"/>
    <col min="5" max="5" width="23.5740740740741" customWidth="1"/>
    <col min="6" max="6" width="11.2777777777778" customWidth="1"/>
    <col min="7" max="7" width="10.3148148148148" customWidth="1"/>
    <col min="8" max="8" width="9.31481481481481" customWidth="1"/>
    <col min="9" max="9" width="13.4259259259259" customWidth="1"/>
    <col min="10" max="10" width="27.4537037037037" customWidth="1"/>
  </cols>
  <sheetData>
    <row r="1" customHeight="1" spans="1:11">
      <c r="A1" s="2"/>
      <c r="B1" s="2"/>
      <c r="C1" s="2"/>
      <c r="D1" s="2"/>
      <c r="E1" s="2"/>
      <c r="F1" s="2"/>
      <c r="G1" s="2"/>
      <c r="H1" s="2"/>
      <c r="I1" s="2"/>
      <c r="J1" s="2"/>
    </row>
    <row r="2" customHeight="1" spans="1:11">
      <c r="J2" s="63" t="s">
        <v>362</v>
      </c>
    </row>
    <row r="3" ht="28.5" customHeight="1" spans="1:11">
      <c r="A3" s="64" t="s">
        <v>363</v>
      </c>
      <c r="B3" s="28"/>
      <c r="C3" s="28"/>
      <c r="D3" s="28"/>
      <c r="E3" s="28"/>
      <c r="F3" s="65"/>
      <c r="G3" s="28"/>
      <c r="H3" s="65"/>
      <c r="I3" s="65"/>
      <c r="J3" s="28"/>
    </row>
    <row r="4" s="1" customFormat="1" ht="17.25" customHeight="1" spans="1:11">
      <c r="A4" s="180" t="str">
        <f>"单位名称："&amp;"香格里拉市退役军人事务局"</f>
        <v>单位名称：香格里拉市退役军人事务局</v>
      </c>
      <c r="B4" s="181"/>
      <c r="C4" s="182"/>
    </row>
    <row r="5" s="1" customFormat="1" ht="44.25" customHeight="1" spans="1:11">
      <c r="A5" s="183" t="s">
        <v>364</v>
      </c>
      <c r="B5" s="184" t="s">
        <v>200</v>
      </c>
      <c r="C5" s="183" t="s">
        <v>365</v>
      </c>
      <c r="D5" s="183" t="s">
        <v>366</v>
      </c>
      <c r="E5" s="183" t="s">
        <v>367</v>
      </c>
      <c r="F5" s="183" t="s">
        <v>368</v>
      </c>
      <c r="G5" s="184" t="s">
        <v>369</v>
      </c>
      <c r="H5" s="183" t="s">
        <v>370</v>
      </c>
      <c r="I5" s="184" t="s">
        <v>371</v>
      </c>
      <c r="J5" s="184" t="s">
        <v>372</v>
      </c>
      <c r="K5" s="183" t="s">
        <v>373</v>
      </c>
    </row>
    <row r="6" s="1" customFormat="1" ht="19.5" customHeight="1" spans="1:11">
      <c r="A6" s="185">
        <v>1</v>
      </c>
      <c r="B6" s="185">
        <v>2</v>
      </c>
      <c r="C6" s="185">
        <v>3</v>
      </c>
      <c r="D6" s="185">
        <v>4</v>
      </c>
      <c r="E6" s="185">
        <v>5</v>
      </c>
      <c r="F6" s="185">
        <v>6</v>
      </c>
      <c r="G6" s="185">
        <v>7</v>
      </c>
      <c r="H6" s="185">
        <v>8</v>
      </c>
      <c r="I6" s="185">
        <v>9</v>
      </c>
      <c r="J6" s="185">
        <v>10</v>
      </c>
      <c r="K6" s="185">
        <v>11</v>
      </c>
    </row>
    <row r="7" s="1" customFormat="1" ht="22.5" customHeight="1" spans="1:11">
      <c r="A7" s="186" t="s">
        <v>73</v>
      </c>
      <c r="B7" s="187"/>
      <c r="C7" s="187"/>
      <c r="D7" s="187"/>
      <c r="E7" s="187"/>
      <c r="F7" s="186"/>
      <c r="G7" s="187"/>
      <c r="H7" s="186"/>
      <c r="I7" s="187"/>
      <c r="J7" s="187"/>
      <c r="K7" s="186"/>
    </row>
    <row r="8" s="1" customFormat="1" ht="22.5" customHeight="1" spans="1:11">
      <c r="A8" s="186" t="str">
        <f>"   "&amp;"双拥工作经费"</f>
        <v>   双拥工作经费</v>
      </c>
      <c r="B8" s="22">
        <v>16995084.2</v>
      </c>
      <c r="C8" s="188" t="s">
        <v>374</v>
      </c>
      <c r="D8" s="189"/>
      <c r="E8" s="189"/>
      <c r="F8" s="189"/>
      <c r="G8" s="190"/>
      <c r="H8" s="189"/>
      <c r="I8" s="190"/>
      <c r="J8" s="190"/>
      <c r="K8" s="189"/>
    </row>
    <row r="9" s="1" customFormat="1" ht="22.5" customHeight="1" spans="1:11">
      <c r="A9" s="186"/>
      <c r="B9" s="22"/>
      <c r="C9" s="188"/>
      <c r="D9" s="189" t="s">
        <v>375</v>
      </c>
      <c r="E9" s="189" t="s">
        <v>376</v>
      </c>
      <c r="F9" s="189" t="s">
        <v>377</v>
      </c>
      <c r="G9" s="190" t="s">
        <v>378</v>
      </c>
      <c r="H9" s="189" t="s">
        <v>379</v>
      </c>
      <c r="I9" s="190" t="s">
        <v>380</v>
      </c>
      <c r="J9" s="190" t="s">
        <v>381</v>
      </c>
      <c r="K9" s="189" t="s">
        <v>377</v>
      </c>
    </row>
    <row r="10" s="1" customFormat="1" ht="22.5" customHeight="1" spans="1:11">
      <c r="A10" s="24"/>
      <c r="B10" s="24"/>
      <c r="C10" s="24"/>
      <c r="D10" s="189" t="s">
        <v>375</v>
      </c>
      <c r="E10" s="189" t="s">
        <v>376</v>
      </c>
      <c r="F10" s="189" t="s">
        <v>382</v>
      </c>
      <c r="G10" s="190" t="s">
        <v>378</v>
      </c>
      <c r="H10" s="189" t="s">
        <v>383</v>
      </c>
      <c r="I10" s="190" t="s">
        <v>380</v>
      </c>
      <c r="J10" s="190" t="s">
        <v>381</v>
      </c>
      <c r="K10" s="189" t="s">
        <v>382</v>
      </c>
    </row>
    <row r="11" s="1" customFormat="1" ht="22.5" customHeight="1" spans="1:11">
      <c r="A11" s="24"/>
      <c r="B11" s="24"/>
      <c r="C11" s="24"/>
      <c r="D11" s="189" t="s">
        <v>375</v>
      </c>
      <c r="E11" s="189" t="s">
        <v>376</v>
      </c>
      <c r="F11" s="189" t="s">
        <v>384</v>
      </c>
      <c r="G11" s="190" t="s">
        <v>378</v>
      </c>
      <c r="H11" s="189" t="s">
        <v>385</v>
      </c>
      <c r="I11" s="190" t="s">
        <v>386</v>
      </c>
      <c r="J11" s="190" t="s">
        <v>381</v>
      </c>
      <c r="K11" s="189" t="s">
        <v>387</v>
      </c>
    </row>
    <row r="12" s="1" customFormat="1" ht="22.5" customHeight="1" spans="1:11">
      <c r="A12" s="24"/>
      <c r="B12" s="24"/>
      <c r="C12" s="24"/>
      <c r="D12" s="189" t="s">
        <v>375</v>
      </c>
      <c r="E12" s="189" t="s">
        <v>376</v>
      </c>
      <c r="F12" s="189" t="s">
        <v>388</v>
      </c>
      <c r="G12" s="190" t="s">
        <v>378</v>
      </c>
      <c r="H12" s="189" t="s">
        <v>162</v>
      </c>
      <c r="I12" s="190" t="s">
        <v>386</v>
      </c>
      <c r="J12" s="190" t="s">
        <v>381</v>
      </c>
      <c r="K12" s="189" t="s">
        <v>388</v>
      </c>
    </row>
    <row r="13" s="1" customFormat="1" ht="22.5" customHeight="1" spans="1:11">
      <c r="A13" s="24"/>
      <c r="B13" s="24"/>
      <c r="C13" s="24"/>
      <c r="D13" s="189" t="s">
        <v>375</v>
      </c>
      <c r="E13" s="189" t="s">
        <v>389</v>
      </c>
      <c r="F13" s="189" t="s">
        <v>390</v>
      </c>
      <c r="G13" s="190" t="s">
        <v>378</v>
      </c>
      <c r="H13" s="189" t="s">
        <v>391</v>
      </c>
      <c r="I13" s="190" t="s">
        <v>392</v>
      </c>
      <c r="J13" s="190" t="s">
        <v>381</v>
      </c>
      <c r="K13" s="189" t="s">
        <v>393</v>
      </c>
    </row>
    <row r="14" s="1" customFormat="1" ht="22.5" customHeight="1" spans="1:11">
      <c r="A14" s="24"/>
      <c r="B14" s="24"/>
      <c r="C14" s="24"/>
      <c r="D14" s="189" t="s">
        <v>375</v>
      </c>
      <c r="E14" s="189" t="s">
        <v>389</v>
      </c>
      <c r="F14" s="189" t="s">
        <v>377</v>
      </c>
      <c r="G14" s="190" t="s">
        <v>394</v>
      </c>
      <c r="H14" s="189" t="s">
        <v>383</v>
      </c>
      <c r="I14" s="190" t="s">
        <v>392</v>
      </c>
      <c r="J14" s="190" t="s">
        <v>381</v>
      </c>
      <c r="K14" s="189" t="s">
        <v>377</v>
      </c>
    </row>
    <row r="15" s="1" customFormat="1" ht="22.5" customHeight="1" spans="1:11">
      <c r="A15" s="24"/>
      <c r="B15" s="24"/>
      <c r="C15" s="24"/>
      <c r="D15" s="189" t="s">
        <v>375</v>
      </c>
      <c r="E15" s="189" t="s">
        <v>389</v>
      </c>
      <c r="F15" s="189" t="s">
        <v>384</v>
      </c>
      <c r="G15" s="190" t="s">
        <v>394</v>
      </c>
      <c r="H15" s="189" t="s">
        <v>383</v>
      </c>
      <c r="I15" s="190" t="s">
        <v>392</v>
      </c>
      <c r="J15" s="190" t="s">
        <v>381</v>
      </c>
      <c r="K15" s="189" t="s">
        <v>384</v>
      </c>
    </row>
    <row r="16" s="1" customFormat="1" ht="22.5" customHeight="1" spans="1:11">
      <c r="A16" s="24"/>
      <c r="B16" s="24"/>
      <c r="C16" s="24"/>
      <c r="D16" s="189" t="s">
        <v>375</v>
      </c>
      <c r="E16" s="189" t="s">
        <v>389</v>
      </c>
      <c r="F16" s="189" t="s">
        <v>388</v>
      </c>
      <c r="G16" s="190" t="s">
        <v>394</v>
      </c>
      <c r="H16" s="189" t="s">
        <v>383</v>
      </c>
      <c r="I16" s="190" t="s">
        <v>392</v>
      </c>
      <c r="J16" s="190" t="s">
        <v>381</v>
      </c>
      <c r="K16" s="189" t="s">
        <v>388</v>
      </c>
    </row>
    <row r="17" s="1" customFormat="1" ht="22.5" customHeight="1" spans="1:11">
      <c r="A17" s="24"/>
      <c r="B17" s="24"/>
      <c r="C17" s="24"/>
      <c r="D17" s="189" t="s">
        <v>375</v>
      </c>
      <c r="E17" s="189" t="s">
        <v>395</v>
      </c>
      <c r="F17" s="189" t="s">
        <v>396</v>
      </c>
      <c r="G17" s="190" t="s">
        <v>394</v>
      </c>
      <c r="H17" s="189" t="s">
        <v>397</v>
      </c>
      <c r="I17" s="190" t="s">
        <v>398</v>
      </c>
      <c r="J17" s="190" t="s">
        <v>399</v>
      </c>
      <c r="K17" s="189" t="s">
        <v>396</v>
      </c>
    </row>
    <row r="18" s="1" customFormat="1" ht="22.5" customHeight="1" spans="1:11">
      <c r="A18" s="24"/>
      <c r="B18" s="24"/>
      <c r="C18" s="24"/>
      <c r="D18" s="189" t="s">
        <v>375</v>
      </c>
      <c r="E18" s="189" t="s">
        <v>395</v>
      </c>
      <c r="F18" s="189" t="s">
        <v>400</v>
      </c>
      <c r="G18" s="190" t="s">
        <v>394</v>
      </c>
      <c r="H18" s="189" t="s">
        <v>397</v>
      </c>
      <c r="I18" s="190" t="s">
        <v>398</v>
      </c>
      <c r="J18" s="190" t="s">
        <v>399</v>
      </c>
      <c r="K18" s="189" t="s">
        <v>401</v>
      </c>
    </row>
    <row r="19" s="1" customFormat="1" ht="22.5" customHeight="1" spans="1:11">
      <c r="A19" s="24"/>
      <c r="B19" s="24"/>
      <c r="C19" s="24"/>
      <c r="D19" s="189" t="s">
        <v>375</v>
      </c>
      <c r="E19" s="189" t="s">
        <v>395</v>
      </c>
      <c r="F19" s="189" t="s">
        <v>402</v>
      </c>
      <c r="G19" s="190" t="s">
        <v>394</v>
      </c>
      <c r="H19" s="189" t="s">
        <v>397</v>
      </c>
      <c r="I19" s="190" t="s">
        <v>398</v>
      </c>
      <c r="J19" s="190" t="s">
        <v>399</v>
      </c>
      <c r="K19" s="189" t="s">
        <v>403</v>
      </c>
    </row>
    <row r="20" s="1" customFormat="1" ht="22.5" customHeight="1" spans="1:11">
      <c r="A20" s="24"/>
      <c r="B20" s="24"/>
      <c r="C20" s="24"/>
      <c r="D20" s="189" t="s">
        <v>375</v>
      </c>
      <c r="E20" s="189" t="s">
        <v>404</v>
      </c>
      <c r="F20" s="189" t="s">
        <v>405</v>
      </c>
      <c r="G20" s="190" t="s">
        <v>394</v>
      </c>
      <c r="H20" s="189" t="s">
        <v>406</v>
      </c>
      <c r="I20" s="190" t="s">
        <v>398</v>
      </c>
      <c r="J20" s="190" t="s">
        <v>399</v>
      </c>
      <c r="K20" s="189" t="s">
        <v>407</v>
      </c>
    </row>
    <row r="21" s="1" customFormat="1" ht="22.5" customHeight="1" spans="1:11">
      <c r="A21" s="24"/>
      <c r="B21" s="24"/>
      <c r="C21" s="24"/>
      <c r="D21" s="189" t="s">
        <v>408</v>
      </c>
      <c r="E21" s="189" t="s">
        <v>409</v>
      </c>
      <c r="F21" s="189" t="s">
        <v>410</v>
      </c>
      <c r="G21" s="190" t="s">
        <v>394</v>
      </c>
      <c r="H21" s="189" t="s">
        <v>411</v>
      </c>
      <c r="I21" s="190" t="s">
        <v>398</v>
      </c>
      <c r="J21" s="190" t="s">
        <v>399</v>
      </c>
      <c r="K21" s="189" t="s">
        <v>410</v>
      </c>
    </row>
    <row r="22" s="1" customFormat="1" ht="22.5" customHeight="1" spans="1:11">
      <c r="A22" s="24"/>
      <c r="B22" s="24"/>
      <c r="C22" s="24"/>
      <c r="D22" s="189" t="s">
        <v>408</v>
      </c>
      <c r="E22" s="189" t="s">
        <v>409</v>
      </c>
      <c r="F22" s="189" t="s">
        <v>412</v>
      </c>
      <c r="G22" s="190" t="s">
        <v>394</v>
      </c>
      <c r="H22" s="189" t="s">
        <v>413</v>
      </c>
      <c r="I22" s="190" t="s">
        <v>398</v>
      </c>
      <c r="J22" s="190" t="s">
        <v>399</v>
      </c>
      <c r="K22" s="189" t="s">
        <v>412</v>
      </c>
    </row>
    <row r="23" s="1" customFormat="1" ht="22.5" customHeight="1" spans="1:11">
      <c r="A23" s="24"/>
      <c r="B23" s="24"/>
      <c r="C23" s="24"/>
      <c r="D23" s="189" t="s">
        <v>408</v>
      </c>
      <c r="E23" s="189" t="s">
        <v>414</v>
      </c>
      <c r="F23" s="189" t="s">
        <v>415</v>
      </c>
      <c r="G23" s="190" t="s">
        <v>394</v>
      </c>
      <c r="H23" s="189" t="s">
        <v>413</v>
      </c>
      <c r="I23" s="190" t="s">
        <v>398</v>
      </c>
      <c r="J23" s="190" t="s">
        <v>399</v>
      </c>
      <c r="K23" s="189" t="s">
        <v>415</v>
      </c>
    </row>
    <row r="24" s="1" customFormat="1" ht="22.5" customHeight="1" spans="1:11">
      <c r="A24" s="24"/>
      <c r="B24" s="24"/>
      <c r="C24" s="24"/>
      <c r="D24" s="189" t="s">
        <v>416</v>
      </c>
      <c r="E24" s="189" t="s">
        <v>417</v>
      </c>
      <c r="F24" s="189" t="s">
        <v>418</v>
      </c>
      <c r="G24" s="190" t="s">
        <v>394</v>
      </c>
      <c r="H24" s="189" t="s">
        <v>391</v>
      </c>
      <c r="I24" s="190" t="s">
        <v>392</v>
      </c>
      <c r="J24" s="190" t="s">
        <v>381</v>
      </c>
      <c r="K24" s="189" t="s">
        <v>419</v>
      </c>
    </row>
    <row r="25" s="1" customFormat="1" ht="22.5" customHeight="1" spans="1:11">
      <c r="A25" s="186" t="str">
        <f>"   "&amp;"自主择业军转干部等人员体检经费"</f>
        <v>   自主择业军转干部等人员体检经费</v>
      </c>
      <c r="B25" s="22" t="s">
        <v>359</v>
      </c>
      <c r="C25" s="188" t="s">
        <v>420</v>
      </c>
      <c r="D25" s="24"/>
      <c r="E25" s="24"/>
      <c r="F25" s="24"/>
      <c r="G25" s="24"/>
      <c r="H25" s="24"/>
      <c r="I25" s="24"/>
      <c r="J25" s="24"/>
      <c r="K25" s="24"/>
    </row>
    <row r="26" s="1" customFormat="1" ht="22.5" customHeight="1" spans="1:11">
      <c r="A26" s="24"/>
      <c r="B26" s="24"/>
      <c r="C26" s="24"/>
      <c r="D26" s="189" t="s">
        <v>375</v>
      </c>
      <c r="E26" s="189" t="s">
        <v>376</v>
      </c>
      <c r="F26" s="189" t="s">
        <v>421</v>
      </c>
      <c r="G26" s="190" t="s">
        <v>422</v>
      </c>
      <c r="H26" s="189" t="s">
        <v>423</v>
      </c>
      <c r="I26" s="190" t="s">
        <v>424</v>
      </c>
      <c r="J26" s="190" t="s">
        <v>381</v>
      </c>
      <c r="K26" s="189" t="s">
        <v>421</v>
      </c>
    </row>
    <row r="27" s="1" customFormat="1" ht="22.5" customHeight="1" spans="1:11">
      <c r="A27" s="24"/>
      <c r="B27" s="24"/>
      <c r="C27" s="24"/>
      <c r="D27" s="189" t="s">
        <v>375</v>
      </c>
      <c r="E27" s="189" t="s">
        <v>389</v>
      </c>
      <c r="F27" s="189" t="s">
        <v>425</v>
      </c>
      <c r="G27" s="190" t="s">
        <v>394</v>
      </c>
      <c r="H27" s="189" t="s">
        <v>383</v>
      </c>
      <c r="I27" s="190" t="s">
        <v>392</v>
      </c>
      <c r="J27" s="190" t="s">
        <v>381</v>
      </c>
      <c r="K27" s="189" t="s">
        <v>425</v>
      </c>
    </row>
    <row r="28" s="1" customFormat="1" ht="22.5" customHeight="1" spans="1:11">
      <c r="A28" s="24"/>
      <c r="B28" s="24"/>
      <c r="C28" s="24"/>
      <c r="D28" s="189" t="s">
        <v>375</v>
      </c>
      <c r="E28" s="189" t="s">
        <v>395</v>
      </c>
      <c r="F28" s="189" t="s">
        <v>426</v>
      </c>
      <c r="G28" s="190" t="s">
        <v>394</v>
      </c>
      <c r="H28" s="189" t="s">
        <v>427</v>
      </c>
      <c r="I28" s="190" t="s">
        <v>398</v>
      </c>
      <c r="J28" s="190" t="s">
        <v>381</v>
      </c>
      <c r="K28" s="189" t="s">
        <v>426</v>
      </c>
    </row>
    <row r="29" s="1" customFormat="1" ht="22.5" customHeight="1" spans="1:11">
      <c r="A29" s="24"/>
      <c r="B29" s="24"/>
      <c r="C29" s="24"/>
      <c r="D29" s="189" t="s">
        <v>375</v>
      </c>
      <c r="E29" s="189" t="s">
        <v>404</v>
      </c>
      <c r="F29" s="189" t="s">
        <v>405</v>
      </c>
      <c r="G29" s="190" t="s">
        <v>394</v>
      </c>
      <c r="H29" s="189" t="s">
        <v>428</v>
      </c>
      <c r="I29" s="190" t="s">
        <v>398</v>
      </c>
      <c r="J29" s="190" t="s">
        <v>381</v>
      </c>
      <c r="K29" s="189" t="s">
        <v>429</v>
      </c>
    </row>
    <row r="30" s="1" customFormat="1" ht="22.5" customHeight="1" spans="1:11">
      <c r="A30" s="24"/>
      <c r="B30" s="24"/>
      <c r="C30" s="24"/>
      <c r="D30" s="189" t="s">
        <v>408</v>
      </c>
      <c r="E30" s="189" t="s">
        <v>409</v>
      </c>
      <c r="F30" s="189" t="s">
        <v>430</v>
      </c>
      <c r="G30" s="190" t="s">
        <v>394</v>
      </c>
      <c r="H30" s="189" t="s">
        <v>411</v>
      </c>
      <c r="I30" s="190" t="s">
        <v>398</v>
      </c>
      <c r="J30" s="190" t="s">
        <v>399</v>
      </c>
      <c r="K30" s="189" t="s">
        <v>430</v>
      </c>
    </row>
    <row r="31" s="1" customFormat="1" ht="22.5" customHeight="1" spans="1:11">
      <c r="A31" s="24"/>
      <c r="B31" s="24"/>
      <c r="C31" s="24"/>
      <c r="D31" s="189" t="s">
        <v>408</v>
      </c>
      <c r="E31" s="189" t="s">
        <v>409</v>
      </c>
      <c r="F31" s="189" t="s">
        <v>431</v>
      </c>
      <c r="G31" s="190" t="s">
        <v>394</v>
      </c>
      <c r="H31" s="189" t="s">
        <v>432</v>
      </c>
      <c r="I31" s="190" t="s">
        <v>398</v>
      </c>
      <c r="J31" s="190" t="s">
        <v>399</v>
      </c>
      <c r="K31" s="189" t="s">
        <v>431</v>
      </c>
    </row>
    <row r="32" s="1" customFormat="1" ht="22.5" customHeight="1" spans="1:11">
      <c r="A32" s="24"/>
      <c r="B32" s="24"/>
      <c r="C32" s="24"/>
      <c r="D32" s="189" t="s">
        <v>416</v>
      </c>
      <c r="E32" s="189" t="s">
        <v>417</v>
      </c>
      <c r="F32" s="189" t="s">
        <v>433</v>
      </c>
      <c r="G32" s="190" t="s">
        <v>378</v>
      </c>
      <c r="H32" s="189" t="s">
        <v>434</v>
      </c>
      <c r="I32" s="190" t="s">
        <v>392</v>
      </c>
      <c r="J32" s="190" t="s">
        <v>381</v>
      </c>
      <c r="K32" s="189" t="s">
        <v>435</v>
      </c>
    </row>
    <row r="33" s="1" customFormat="1" ht="22.5" customHeight="1" spans="1:11">
      <c r="A33" s="186" t="str">
        <f>"   "&amp;"乡镇服务站建设经费"</f>
        <v>   乡镇服务站建设经费</v>
      </c>
      <c r="B33" s="22" t="s">
        <v>349</v>
      </c>
      <c r="C33" s="188" t="s">
        <v>436</v>
      </c>
      <c r="D33" s="24"/>
      <c r="E33" s="24"/>
      <c r="F33" s="24"/>
      <c r="G33" s="24"/>
      <c r="H33" s="24"/>
      <c r="I33" s="24"/>
      <c r="J33" s="24"/>
      <c r="K33" s="24"/>
    </row>
    <row r="34" s="1" customFormat="1" ht="22.5" customHeight="1" spans="1:11">
      <c r="A34" s="24"/>
      <c r="B34" s="24"/>
      <c r="C34" s="24"/>
      <c r="D34" s="189" t="s">
        <v>375</v>
      </c>
      <c r="E34" s="189" t="s">
        <v>376</v>
      </c>
      <c r="F34" s="189" t="s">
        <v>437</v>
      </c>
      <c r="G34" s="190" t="s">
        <v>378</v>
      </c>
      <c r="H34" s="189" t="s">
        <v>438</v>
      </c>
      <c r="I34" s="190" t="s">
        <v>439</v>
      </c>
      <c r="J34" s="190" t="s">
        <v>381</v>
      </c>
      <c r="K34" s="189" t="s">
        <v>440</v>
      </c>
    </row>
    <row r="35" s="1" customFormat="1" ht="22.5" customHeight="1" spans="1:11">
      <c r="A35" s="24"/>
      <c r="B35" s="24"/>
      <c r="C35" s="24"/>
      <c r="D35" s="189" t="s">
        <v>375</v>
      </c>
      <c r="E35" s="189" t="s">
        <v>376</v>
      </c>
      <c r="F35" s="189" t="s">
        <v>441</v>
      </c>
      <c r="G35" s="190" t="s">
        <v>394</v>
      </c>
      <c r="H35" s="189" t="s">
        <v>442</v>
      </c>
      <c r="I35" s="190" t="s">
        <v>443</v>
      </c>
      <c r="J35" s="190" t="s">
        <v>381</v>
      </c>
      <c r="K35" s="189" t="s">
        <v>441</v>
      </c>
    </row>
    <row r="36" s="1" customFormat="1" ht="22.5" customHeight="1" spans="1:11">
      <c r="A36" s="24"/>
      <c r="B36" s="24"/>
      <c r="C36" s="24"/>
      <c r="D36" s="189" t="s">
        <v>375</v>
      </c>
      <c r="E36" s="189" t="s">
        <v>389</v>
      </c>
      <c r="F36" s="189" t="s">
        <v>444</v>
      </c>
      <c r="G36" s="190" t="s">
        <v>394</v>
      </c>
      <c r="H36" s="189" t="s">
        <v>383</v>
      </c>
      <c r="I36" s="190" t="s">
        <v>392</v>
      </c>
      <c r="J36" s="190" t="s">
        <v>381</v>
      </c>
      <c r="K36" s="189" t="s">
        <v>444</v>
      </c>
    </row>
    <row r="37" s="1" customFormat="1" ht="22.5" customHeight="1" spans="1:11">
      <c r="A37" s="24"/>
      <c r="B37" s="24"/>
      <c r="C37" s="24"/>
      <c r="D37" s="189" t="s">
        <v>375</v>
      </c>
      <c r="E37" s="189" t="s">
        <v>404</v>
      </c>
      <c r="F37" s="189" t="s">
        <v>405</v>
      </c>
      <c r="G37" s="190" t="s">
        <v>422</v>
      </c>
      <c r="H37" s="189" t="s">
        <v>445</v>
      </c>
      <c r="I37" s="190" t="s">
        <v>446</v>
      </c>
      <c r="J37" s="190" t="s">
        <v>381</v>
      </c>
      <c r="K37" s="189" t="s">
        <v>447</v>
      </c>
    </row>
    <row r="38" s="1" customFormat="1" ht="22.5" customHeight="1" spans="1:11">
      <c r="A38" s="24"/>
      <c r="B38" s="24"/>
      <c r="C38" s="24"/>
      <c r="D38" s="189" t="s">
        <v>408</v>
      </c>
      <c r="E38" s="189" t="s">
        <v>409</v>
      </c>
      <c r="F38" s="189" t="s">
        <v>448</v>
      </c>
      <c r="G38" s="190" t="s">
        <v>394</v>
      </c>
      <c r="H38" s="189" t="s">
        <v>411</v>
      </c>
      <c r="I38" s="190" t="s">
        <v>398</v>
      </c>
      <c r="J38" s="190" t="s">
        <v>399</v>
      </c>
      <c r="K38" s="189" t="s">
        <v>449</v>
      </c>
    </row>
    <row r="39" s="1" customFormat="1" ht="22.5" customHeight="1" spans="1:11">
      <c r="A39" s="24"/>
      <c r="B39" s="24"/>
      <c r="C39" s="24"/>
      <c r="D39" s="189" t="s">
        <v>408</v>
      </c>
      <c r="E39" s="189" t="s">
        <v>409</v>
      </c>
      <c r="F39" s="189" t="s">
        <v>450</v>
      </c>
      <c r="G39" s="190" t="s">
        <v>394</v>
      </c>
      <c r="H39" s="189" t="s">
        <v>451</v>
      </c>
      <c r="I39" s="190" t="s">
        <v>398</v>
      </c>
      <c r="J39" s="190" t="s">
        <v>399</v>
      </c>
      <c r="K39" s="189" t="s">
        <v>452</v>
      </c>
    </row>
    <row r="40" s="1" customFormat="1" ht="22.5" customHeight="1" spans="1:11">
      <c r="A40" s="24"/>
      <c r="B40" s="24"/>
      <c r="C40" s="24"/>
      <c r="D40" s="189" t="s">
        <v>416</v>
      </c>
      <c r="E40" s="189" t="s">
        <v>417</v>
      </c>
      <c r="F40" s="189" t="s">
        <v>453</v>
      </c>
      <c r="G40" s="190" t="s">
        <v>378</v>
      </c>
      <c r="H40" s="189" t="s">
        <v>391</v>
      </c>
      <c r="I40" s="190" t="s">
        <v>392</v>
      </c>
      <c r="J40" s="190" t="s">
        <v>381</v>
      </c>
      <c r="K40" s="189" t="s">
        <v>453</v>
      </c>
    </row>
    <row r="41" s="1" customFormat="1" ht="22.5" customHeight="1" spans="1:11">
      <c r="A41" s="186" t="str">
        <f>"   "&amp;"退役士兵教育培训经费"</f>
        <v>   退役士兵教育培训经费</v>
      </c>
      <c r="B41" s="22" t="s">
        <v>337</v>
      </c>
      <c r="C41" s="188" t="s">
        <v>454</v>
      </c>
      <c r="D41" s="24"/>
      <c r="E41" s="24"/>
      <c r="F41" s="24"/>
      <c r="G41" s="24"/>
      <c r="H41" s="24"/>
      <c r="I41" s="24"/>
      <c r="J41" s="24"/>
      <c r="K41" s="24"/>
    </row>
    <row r="42" s="1" customFormat="1" ht="22.5" customHeight="1" spans="1:11">
      <c r="A42" s="24"/>
      <c r="B42" s="24"/>
      <c r="C42" s="24"/>
      <c r="D42" s="189" t="s">
        <v>375</v>
      </c>
      <c r="E42" s="189" t="s">
        <v>376</v>
      </c>
      <c r="F42" s="189" t="s">
        <v>455</v>
      </c>
      <c r="G42" s="190" t="s">
        <v>378</v>
      </c>
      <c r="H42" s="189" t="s">
        <v>438</v>
      </c>
      <c r="I42" s="190" t="s">
        <v>456</v>
      </c>
      <c r="J42" s="190" t="s">
        <v>381</v>
      </c>
      <c r="K42" s="189" t="s">
        <v>455</v>
      </c>
    </row>
    <row r="43" s="1" customFormat="1" ht="22.5" customHeight="1" spans="1:11">
      <c r="A43" s="24"/>
      <c r="B43" s="24"/>
      <c r="C43" s="24"/>
      <c r="D43" s="189" t="s">
        <v>375</v>
      </c>
      <c r="E43" s="189" t="s">
        <v>376</v>
      </c>
      <c r="F43" s="189" t="s">
        <v>457</v>
      </c>
      <c r="G43" s="190" t="s">
        <v>378</v>
      </c>
      <c r="H43" s="189" t="s">
        <v>458</v>
      </c>
      <c r="I43" s="190" t="s">
        <v>424</v>
      </c>
      <c r="J43" s="190" t="s">
        <v>381</v>
      </c>
      <c r="K43" s="189" t="s">
        <v>457</v>
      </c>
    </row>
    <row r="44" s="1" customFormat="1" ht="22.5" customHeight="1" spans="1:11">
      <c r="A44" s="24"/>
      <c r="B44" s="24"/>
      <c r="C44" s="24"/>
      <c r="D44" s="189" t="s">
        <v>375</v>
      </c>
      <c r="E44" s="189" t="s">
        <v>376</v>
      </c>
      <c r="F44" s="189" t="s">
        <v>459</v>
      </c>
      <c r="G44" s="190" t="s">
        <v>378</v>
      </c>
      <c r="H44" s="189" t="s">
        <v>434</v>
      </c>
      <c r="I44" s="190" t="s">
        <v>424</v>
      </c>
      <c r="J44" s="190" t="s">
        <v>381</v>
      </c>
      <c r="K44" s="189" t="s">
        <v>459</v>
      </c>
    </row>
    <row r="45" s="1" customFormat="1" ht="22.5" customHeight="1" spans="1:11">
      <c r="A45" s="24"/>
      <c r="B45" s="24"/>
      <c r="C45" s="24"/>
      <c r="D45" s="189" t="s">
        <v>375</v>
      </c>
      <c r="E45" s="189" t="s">
        <v>389</v>
      </c>
      <c r="F45" s="189" t="s">
        <v>460</v>
      </c>
      <c r="G45" s="190" t="s">
        <v>394</v>
      </c>
      <c r="H45" s="189" t="s">
        <v>383</v>
      </c>
      <c r="I45" s="190" t="s">
        <v>392</v>
      </c>
      <c r="J45" s="190" t="s">
        <v>381</v>
      </c>
      <c r="K45" s="189" t="s">
        <v>460</v>
      </c>
    </row>
    <row r="46" s="1" customFormat="1" ht="22.5" customHeight="1" spans="1:11">
      <c r="A46" s="24"/>
      <c r="B46" s="24"/>
      <c r="C46" s="24"/>
      <c r="D46" s="189" t="s">
        <v>375</v>
      </c>
      <c r="E46" s="189" t="s">
        <v>395</v>
      </c>
      <c r="F46" s="189" t="s">
        <v>461</v>
      </c>
      <c r="G46" s="190" t="s">
        <v>394</v>
      </c>
      <c r="H46" s="189" t="s">
        <v>397</v>
      </c>
      <c r="I46" s="190" t="s">
        <v>398</v>
      </c>
      <c r="J46" s="190" t="s">
        <v>399</v>
      </c>
      <c r="K46" s="189" t="s">
        <v>461</v>
      </c>
    </row>
    <row r="47" s="1" customFormat="1" ht="22.5" customHeight="1" spans="1:11">
      <c r="A47" s="24"/>
      <c r="B47" s="24"/>
      <c r="C47" s="24"/>
      <c r="D47" s="189" t="s">
        <v>375</v>
      </c>
      <c r="E47" s="189" t="s">
        <v>404</v>
      </c>
      <c r="F47" s="189" t="s">
        <v>405</v>
      </c>
      <c r="G47" s="190" t="s">
        <v>422</v>
      </c>
      <c r="H47" s="189" t="s">
        <v>462</v>
      </c>
      <c r="I47" s="190" t="s">
        <v>446</v>
      </c>
      <c r="J47" s="190" t="s">
        <v>381</v>
      </c>
      <c r="K47" s="189" t="s">
        <v>463</v>
      </c>
    </row>
    <row r="48" s="1" customFormat="1" ht="22.5" customHeight="1" spans="1:11">
      <c r="A48" s="24"/>
      <c r="B48" s="24"/>
      <c r="C48" s="24"/>
      <c r="D48" s="189" t="s">
        <v>408</v>
      </c>
      <c r="E48" s="189" t="s">
        <v>409</v>
      </c>
      <c r="F48" s="189" t="s">
        <v>464</v>
      </c>
      <c r="G48" s="190" t="s">
        <v>394</v>
      </c>
      <c r="H48" s="189" t="s">
        <v>465</v>
      </c>
      <c r="I48" s="190" t="s">
        <v>398</v>
      </c>
      <c r="J48" s="190" t="s">
        <v>399</v>
      </c>
      <c r="K48" s="189" t="s">
        <v>464</v>
      </c>
    </row>
    <row r="49" s="1" customFormat="1" ht="22.5" customHeight="1" spans="1:11">
      <c r="A49" s="24"/>
      <c r="B49" s="24"/>
      <c r="C49" s="24"/>
      <c r="D49" s="189" t="s">
        <v>408</v>
      </c>
      <c r="E49" s="189" t="s">
        <v>409</v>
      </c>
      <c r="F49" s="189" t="s">
        <v>466</v>
      </c>
      <c r="G49" s="190" t="s">
        <v>394</v>
      </c>
      <c r="H49" s="189" t="s">
        <v>467</v>
      </c>
      <c r="I49" s="190" t="s">
        <v>398</v>
      </c>
      <c r="J49" s="190" t="s">
        <v>399</v>
      </c>
      <c r="K49" s="189" t="s">
        <v>466</v>
      </c>
    </row>
    <row r="50" s="1" customFormat="1" ht="22.5" customHeight="1" spans="1:11">
      <c r="A50" s="24"/>
      <c r="B50" s="24"/>
      <c r="C50" s="24"/>
      <c r="D50" s="189" t="s">
        <v>408</v>
      </c>
      <c r="E50" s="189" t="s">
        <v>414</v>
      </c>
      <c r="F50" s="189" t="s">
        <v>468</v>
      </c>
      <c r="G50" s="190" t="s">
        <v>394</v>
      </c>
      <c r="H50" s="189" t="s">
        <v>411</v>
      </c>
      <c r="I50" s="190" t="s">
        <v>398</v>
      </c>
      <c r="J50" s="190" t="s">
        <v>399</v>
      </c>
      <c r="K50" s="189" t="s">
        <v>469</v>
      </c>
    </row>
    <row r="51" s="1" customFormat="1" ht="22.5" customHeight="1" spans="1:11">
      <c r="A51" s="24"/>
      <c r="B51" s="24"/>
      <c r="C51" s="24"/>
      <c r="D51" s="189" t="s">
        <v>416</v>
      </c>
      <c r="E51" s="189" t="s">
        <v>417</v>
      </c>
      <c r="F51" s="189" t="s">
        <v>470</v>
      </c>
      <c r="G51" s="190" t="s">
        <v>378</v>
      </c>
      <c r="H51" s="189" t="s">
        <v>471</v>
      </c>
      <c r="I51" s="190" t="s">
        <v>392</v>
      </c>
      <c r="J51" s="190" t="s">
        <v>381</v>
      </c>
      <c r="K51" s="189" t="s">
        <v>470</v>
      </c>
    </row>
    <row r="52" s="1" customFormat="1" ht="22.5" customHeight="1" spans="1:11">
      <c r="A52" s="24"/>
      <c r="B52" s="24"/>
      <c r="C52" s="24"/>
      <c r="D52" s="189" t="s">
        <v>416</v>
      </c>
      <c r="E52" s="189" t="s">
        <v>417</v>
      </c>
      <c r="F52" s="189" t="s">
        <v>472</v>
      </c>
      <c r="G52" s="190" t="s">
        <v>378</v>
      </c>
      <c r="H52" s="189" t="s">
        <v>471</v>
      </c>
      <c r="I52" s="190" t="s">
        <v>392</v>
      </c>
      <c r="J52" s="190" t="s">
        <v>381</v>
      </c>
      <c r="K52" s="189" t="s">
        <v>472</v>
      </c>
    </row>
    <row r="53" s="1" customFormat="1" ht="22.5" customHeight="1" spans="1:11">
      <c r="A53" s="186" t="str">
        <f>"   "&amp;"烈士褒扬公益诉讼经费"</f>
        <v>   烈士褒扬公益诉讼经费</v>
      </c>
      <c r="B53" s="22" t="s">
        <v>324</v>
      </c>
      <c r="C53" s="188" t="s">
        <v>473</v>
      </c>
      <c r="D53" s="24"/>
      <c r="E53" s="24"/>
      <c r="F53" s="24"/>
      <c r="G53" s="24"/>
      <c r="H53" s="24"/>
      <c r="I53" s="24"/>
      <c r="J53" s="24"/>
      <c r="K53" s="24"/>
    </row>
    <row r="54" s="1" customFormat="1" ht="22.5" customHeight="1" spans="1:11">
      <c r="A54" s="24"/>
      <c r="B54" s="24"/>
      <c r="C54" s="24"/>
      <c r="D54" s="189" t="s">
        <v>375</v>
      </c>
      <c r="E54" s="189" t="s">
        <v>376</v>
      </c>
      <c r="F54" s="189" t="s">
        <v>474</v>
      </c>
      <c r="G54" s="190" t="s">
        <v>394</v>
      </c>
      <c r="H54" s="189" t="s">
        <v>475</v>
      </c>
      <c r="I54" s="190" t="s">
        <v>476</v>
      </c>
      <c r="J54" s="190" t="s">
        <v>381</v>
      </c>
      <c r="K54" s="189" t="s">
        <v>475</v>
      </c>
    </row>
    <row r="55" s="1" customFormat="1" ht="22.5" customHeight="1" spans="1:11">
      <c r="A55" s="24"/>
      <c r="B55" s="24"/>
      <c r="C55" s="24"/>
      <c r="D55" s="189" t="s">
        <v>375</v>
      </c>
      <c r="E55" s="189" t="s">
        <v>389</v>
      </c>
      <c r="F55" s="189" t="s">
        <v>477</v>
      </c>
      <c r="G55" s="190" t="s">
        <v>394</v>
      </c>
      <c r="H55" s="189" t="s">
        <v>383</v>
      </c>
      <c r="I55" s="190" t="s">
        <v>392</v>
      </c>
      <c r="J55" s="190" t="s">
        <v>381</v>
      </c>
      <c r="K55" s="189" t="s">
        <v>478</v>
      </c>
    </row>
    <row r="56" s="1" customFormat="1" ht="22.5" customHeight="1" spans="1:11">
      <c r="A56" s="24"/>
      <c r="B56" s="24"/>
      <c r="C56" s="24"/>
      <c r="D56" s="189" t="s">
        <v>375</v>
      </c>
      <c r="E56" s="189" t="s">
        <v>395</v>
      </c>
      <c r="F56" s="189" t="s">
        <v>479</v>
      </c>
      <c r="G56" s="190" t="s">
        <v>394</v>
      </c>
      <c r="H56" s="189" t="s">
        <v>397</v>
      </c>
      <c r="I56" s="190" t="s">
        <v>398</v>
      </c>
      <c r="J56" s="190" t="s">
        <v>399</v>
      </c>
      <c r="K56" s="189" t="s">
        <v>480</v>
      </c>
    </row>
    <row r="57" s="1" customFormat="1" ht="22.5" customHeight="1" spans="1:11">
      <c r="A57" s="24"/>
      <c r="B57" s="24"/>
      <c r="C57" s="24"/>
      <c r="D57" s="189" t="s">
        <v>375</v>
      </c>
      <c r="E57" s="189" t="s">
        <v>404</v>
      </c>
      <c r="F57" s="189" t="s">
        <v>405</v>
      </c>
      <c r="G57" s="190" t="s">
        <v>394</v>
      </c>
      <c r="H57" s="189" t="s">
        <v>481</v>
      </c>
      <c r="I57" s="190" t="s">
        <v>398</v>
      </c>
      <c r="J57" s="190" t="s">
        <v>399</v>
      </c>
      <c r="K57" s="189" t="s">
        <v>482</v>
      </c>
    </row>
    <row r="58" s="1" customFormat="1" ht="22.5" customHeight="1" spans="1:11">
      <c r="A58" s="24"/>
      <c r="B58" s="24"/>
      <c r="C58" s="24"/>
      <c r="D58" s="189" t="s">
        <v>408</v>
      </c>
      <c r="E58" s="189" t="s">
        <v>409</v>
      </c>
      <c r="F58" s="189" t="s">
        <v>483</v>
      </c>
      <c r="G58" s="190" t="s">
        <v>378</v>
      </c>
      <c r="H58" s="189" t="s">
        <v>391</v>
      </c>
      <c r="I58" s="190" t="s">
        <v>392</v>
      </c>
      <c r="J58" s="190" t="s">
        <v>381</v>
      </c>
      <c r="K58" s="189" t="s">
        <v>484</v>
      </c>
    </row>
    <row r="59" s="1" customFormat="1" ht="22.5" customHeight="1" spans="1:11">
      <c r="A59" s="24"/>
      <c r="B59" s="24"/>
      <c r="C59" s="24"/>
      <c r="D59" s="189" t="s">
        <v>408</v>
      </c>
      <c r="E59" s="189" t="s">
        <v>414</v>
      </c>
      <c r="F59" s="189" t="s">
        <v>485</v>
      </c>
      <c r="G59" s="190" t="s">
        <v>394</v>
      </c>
      <c r="H59" s="189" t="s">
        <v>486</v>
      </c>
      <c r="I59" s="190" t="s">
        <v>398</v>
      </c>
      <c r="J59" s="190" t="s">
        <v>399</v>
      </c>
      <c r="K59" s="189" t="s">
        <v>487</v>
      </c>
    </row>
    <row r="60" s="1" customFormat="1" ht="22.5" customHeight="1" spans="1:11">
      <c r="A60" s="24"/>
      <c r="B60" s="24"/>
      <c r="C60" s="24"/>
      <c r="D60" s="189" t="s">
        <v>416</v>
      </c>
      <c r="E60" s="189" t="s">
        <v>417</v>
      </c>
      <c r="F60" s="189" t="s">
        <v>488</v>
      </c>
      <c r="G60" s="190" t="s">
        <v>378</v>
      </c>
      <c r="H60" s="189" t="s">
        <v>391</v>
      </c>
      <c r="I60" s="190" t="s">
        <v>392</v>
      </c>
      <c r="J60" s="190" t="s">
        <v>381</v>
      </c>
      <c r="K60" s="189" t="s">
        <v>489</v>
      </c>
    </row>
    <row r="61" s="1" customFormat="1" ht="22.5" customHeight="1" spans="1:11">
      <c r="A61" s="186" t="str">
        <f>"   "&amp;"服务中心工作经费"</f>
        <v>   服务中心工作经费</v>
      </c>
      <c r="B61" s="22" t="s">
        <v>319</v>
      </c>
      <c r="C61" s="188" t="s">
        <v>490</v>
      </c>
      <c r="D61" s="24"/>
      <c r="E61" s="24"/>
      <c r="F61" s="24"/>
      <c r="G61" s="24"/>
      <c r="H61" s="24"/>
      <c r="I61" s="24"/>
      <c r="J61" s="24"/>
      <c r="K61" s="24"/>
    </row>
    <row r="62" s="1" customFormat="1" ht="22.5" customHeight="1" spans="1:11">
      <c r="A62" s="24"/>
      <c r="B62" s="24"/>
      <c r="C62" s="24"/>
      <c r="D62" s="189" t="s">
        <v>375</v>
      </c>
      <c r="E62" s="189" t="s">
        <v>376</v>
      </c>
      <c r="F62" s="189" t="s">
        <v>491</v>
      </c>
      <c r="G62" s="190" t="s">
        <v>378</v>
      </c>
      <c r="H62" s="189" t="s">
        <v>492</v>
      </c>
      <c r="I62" s="190" t="s">
        <v>424</v>
      </c>
      <c r="J62" s="190" t="s">
        <v>381</v>
      </c>
      <c r="K62" s="189" t="s">
        <v>491</v>
      </c>
    </row>
    <row r="63" s="1" customFormat="1" ht="22.5" customHeight="1" spans="1:11">
      <c r="A63" s="24"/>
      <c r="B63" s="24"/>
      <c r="C63" s="24"/>
      <c r="D63" s="189" t="s">
        <v>375</v>
      </c>
      <c r="E63" s="189" t="s">
        <v>376</v>
      </c>
      <c r="F63" s="189" t="s">
        <v>493</v>
      </c>
      <c r="G63" s="190" t="s">
        <v>378</v>
      </c>
      <c r="H63" s="189" t="s">
        <v>438</v>
      </c>
      <c r="I63" s="190" t="s">
        <v>456</v>
      </c>
      <c r="J63" s="190" t="s">
        <v>381</v>
      </c>
      <c r="K63" s="189" t="s">
        <v>493</v>
      </c>
    </row>
    <row r="64" s="1" customFormat="1" ht="22.5" customHeight="1" spans="1:11">
      <c r="A64" s="24"/>
      <c r="B64" s="24"/>
      <c r="C64" s="24"/>
      <c r="D64" s="189" t="s">
        <v>375</v>
      </c>
      <c r="E64" s="189" t="s">
        <v>389</v>
      </c>
      <c r="F64" s="189" t="s">
        <v>494</v>
      </c>
      <c r="G64" s="190" t="s">
        <v>394</v>
      </c>
      <c r="H64" s="189" t="s">
        <v>383</v>
      </c>
      <c r="I64" s="190" t="s">
        <v>392</v>
      </c>
      <c r="J64" s="190" t="s">
        <v>381</v>
      </c>
      <c r="K64" s="189" t="s">
        <v>495</v>
      </c>
    </row>
    <row r="65" s="1" customFormat="1" ht="22.5" customHeight="1" spans="1:11">
      <c r="A65" s="24"/>
      <c r="B65" s="24"/>
      <c r="C65" s="24"/>
      <c r="D65" s="189" t="s">
        <v>375</v>
      </c>
      <c r="E65" s="189" t="s">
        <v>389</v>
      </c>
      <c r="F65" s="189" t="s">
        <v>496</v>
      </c>
      <c r="G65" s="190" t="s">
        <v>378</v>
      </c>
      <c r="H65" s="189" t="s">
        <v>391</v>
      </c>
      <c r="I65" s="190" t="s">
        <v>392</v>
      </c>
      <c r="J65" s="190" t="s">
        <v>381</v>
      </c>
      <c r="K65" s="189" t="s">
        <v>496</v>
      </c>
    </row>
    <row r="66" s="1" customFormat="1" ht="22.5" customHeight="1" spans="1:11">
      <c r="A66" s="24"/>
      <c r="B66" s="24"/>
      <c r="C66" s="24"/>
      <c r="D66" s="189" t="s">
        <v>375</v>
      </c>
      <c r="E66" s="189" t="s">
        <v>395</v>
      </c>
      <c r="F66" s="189" t="s">
        <v>497</v>
      </c>
      <c r="G66" s="190" t="s">
        <v>394</v>
      </c>
      <c r="H66" s="189" t="s">
        <v>498</v>
      </c>
      <c r="I66" s="190" t="s">
        <v>398</v>
      </c>
      <c r="J66" s="190" t="s">
        <v>399</v>
      </c>
      <c r="K66" s="189" t="s">
        <v>497</v>
      </c>
    </row>
    <row r="67" s="1" customFormat="1" ht="22.5" customHeight="1" spans="1:11">
      <c r="A67" s="24"/>
      <c r="B67" s="24"/>
      <c r="C67" s="24"/>
      <c r="D67" s="189" t="s">
        <v>375</v>
      </c>
      <c r="E67" s="189" t="s">
        <v>395</v>
      </c>
      <c r="F67" s="189" t="s">
        <v>499</v>
      </c>
      <c r="G67" s="190" t="s">
        <v>394</v>
      </c>
      <c r="H67" s="189" t="s">
        <v>397</v>
      </c>
      <c r="I67" s="190" t="s">
        <v>398</v>
      </c>
      <c r="J67" s="190" t="s">
        <v>399</v>
      </c>
      <c r="K67" s="189" t="s">
        <v>499</v>
      </c>
    </row>
    <row r="68" s="1" customFormat="1" ht="22.5" customHeight="1" spans="1:11">
      <c r="A68" s="24"/>
      <c r="B68" s="24"/>
      <c r="C68" s="24"/>
      <c r="D68" s="189" t="s">
        <v>375</v>
      </c>
      <c r="E68" s="189" t="s">
        <v>404</v>
      </c>
      <c r="F68" s="189" t="s">
        <v>405</v>
      </c>
      <c r="G68" s="190" t="s">
        <v>422</v>
      </c>
      <c r="H68" s="189" t="s">
        <v>500</v>
      </c>
      <c r="I68" s="190" t="s">
        <v>398</v>
      </c>
      <c r="J68" s="190" t="s">
        <v>399</v>
      </c>
      <c r="K68" s="189" t="s">
        <v>501</v>
      </c>
    </row>
    <row r="69" s="1" customFormat="1" ht="22.5" customHeight="1" spans="1:11">
      <c r="A69" s="24"/>
      <c r="B69" s="24"/>
      <c r="C69" s="24"/>
      <c r="D69" s="189" t="s">
        <v>408</v>
      </c>
      <c r="E69" s="189" t="s">
        <v>409</v>
      </c>
      <c r="F69" s="189" t="s">
        <v>502</v>
      </c>
      <c r="G69" s="190" t="s">
        <v>394</v>
      </c>
      <c r="H69" s="189" t="s">
        <v>503</v>
      </c>
      <c r="I69" s="190" t="s">
        <v>398</v>
      </c>
      <c r="J69" s="190" t="s">
        <v>399</v>
      </c>
      <c r="K69" s="189" t="s">
        <v>502</v>
      </c>
    </row>
    <row r="70" s="1" customFormat="1" ht="22.5" customHeight="1" spans="1:11">
      <c r="A70" s="24"/>
      <c r="B70" s="24"/>
      <c r="C70" s="24"/>
      <c r="D70" s="189" t="s">
        <v>408</v>
      </c>
      <c r="E70" s="189" t="s">
        <v>414</v>
      </c>
      <c r="F70" s="189" t="s">
        <v>504</v>
      </c>
      <c r="G70" s="190" t="s">
        <v>394</v>
      </c>
      <c r="H70" s="189" t="s">
        <v>411</v>
      </c>
      <c r="I70" s="190" t="s">
        <v>398</v>
      </c>
      <c r="J70" s="190" t="s">
        <v>399</v>
      </c>
      <c r="K70" s="189" t="s">
        <v>504</v>
      </c>
    </row>
    <row r="71" s="1" customFormat="1" ht="22.5" customHeight="1" spans="1:11">
      <c r="A71" s="24"/>
      <c r="B71" s="24"/>
      <c r="C71" s="24"/>
      <c r="D71" s="189" t="s">
        <v>416</v>
      </c>
      <c r="E71" s="189" t="s">
        <v>417</v>
      </c>
      <c r="F71" s="189" t="s">
        <v>505</v>
      </c>
      <c r="G71" s="190" t="s">
        <v>378</v>
      </c>
      <c r="H71" s="189" t="s">
        <v>391</v>
      </c>
      <c r="I71" s="190" t="s">
        <v>392</v>
      </c>
      <c r="J71" s="190" t="s">
        <v>381</v>
      </c>
      <c r="K71" s="189" t="s">
        <v>506</v>
      </c>
    </row>
    <row r="72" s="1" customFormat="1" ht="22.5" customHeight="1" spans="1:11">
      <c r="A72" s="24"/>
      <c r="B72" s="24"/>
      <c r="C72" s="24"/>
      <c r="D72" s="189" t="s">
        <v>416</v>
      </c>
      <c r="E72" s="189" t="s">
        <v>417</v>
      </c>
      <c r="F72" s="189" t="s">
        <v>507</v>
      </c>
      <c r="G72" s="190" t="s">
        <v>378</v>
      </c>
      <c r="H72" s="189" t="s">
        <v>391</v>
      </c>
      <c r="I72" s="190" t="s">
        <v>392</v>
      </c>
      <c r="J72" s="190" t="s">
        <v>381</v>
      </c>
      <c r="K72" s="189" t="s">
        <v>508</v>
      </c>
    </row>
    <row r="73" s="1" customFormat="1" ht="22.5" customHeight="1" spans="1:11">
      <c r="A73" s="186" t="str">
        <f>"   "&amp;"退役安置人员医疗、养老补缴经费"</f>
        <v>   退役安置人员医疗、养老补缴经费</v>
      </c>
      <c r="B73" s="22" t="s">
        <v>333</v>
      </c>
      <c r="C73" s="188" t="s">
        <v>509</v>
      </c>
      <c r="D73" s="24"/>
      <c r="E73" s="24"/>
      <c r="F73" s="24"/>
      <c r="G73" s="24"/>
      <c r="H73" s="24"/>
      <c r="I73" s="24"/>
      <c r="J73" s="24"/>
      <c r="K73" s="24"/>
    </row>
    <row r="74" s="1" customFormat="1" ht="22.5" customHeight="1" spans="1:11">
      <c r="A74" s="24"/>
      <c r="B74" s="24"/>
      <c r="C74" s="24"/>
      <c r="D74" s="189" t="s">
        <v>375</v>
      </c>
      <c r="E74" s="189" t="s">
        <v>376</v>
      </c>
      <c r="F74" s="189" t="s">
        <v>510</v>
      </c>
      <c r="G74" s="190" t="s">
        <v>394</v>
      </c>
      <c r="H74" s="189" t="s">
        <v>511</v>
      </c>
      <c r="I74" s="190" t="s">
        <v>424</v>
      </c>
      <c r="J74" s="190" t="s">
        <v>381</v>
      </c>
      <c r="K74" s="189" t="s">
        <v>512</v>
      </c>
    </row>
    <row r="75" s="1" customFormat="1" ht="22.5" customHeight="1" spans="1:11">
      <c r="A75" s="24"/>
      <c r="B75" s="24"/>
      <c r="C75" s="24"/>
      <c r="D75" s="189" t="s">
        <v>375</v>
      </c>
      <c r="E75" s="189" t="s">
        <v>376</v>
      </c>
      <c r="F75" s="189" t="s">
        <v>513</v>
      </c>
      <c r="G75" s="190" t="s">
        <v>394</v>
      </c>
      <c r="H75" s="189" t="s">
        <v>514</v>
      </c>
      <c r="I75" s="190" t="s">
        <v>424</v>
      </c>
      <c r="J75" s="190" t="s">
        <v>381</v>
      </c>
      <c r="K75" s="189" t="s">
        <v>513</v>
      </c>
    </row>
    <row r="76" s="1" customFormat="1" ht="22.5" customHeight="1" spans="1:11">
      <c r="A76" s="24"/>
      <c r="B76" s="24"/>
      <c r="C76" s="24"/>
      <c r="D76" s="189" t="s">
        <v>375</v>
      </c>
      <c r="E76" s="189" t="s">
        <v>389</v>
      </c>
      <c r="F76" s="189" t="s">
        <v>515</v>
      </c>
      <c r="G76" s="190" t="s">
        <v>394</v>
      </c>
      <c r="H76" s="189" t="s">
        <v>383</v>
      </c>
      <c r="I76" s="190" t="s">
        <v>392</v>
      </c>
      <c r="J76" s="190" t="s">
        <v>381</v>
      </c>
      <c r="K76" s="189" t="s">
        <v>516</v>
      </c>
    </row>
    <row r="77" s="1" customFormat="1" ht="22.5" customHeight="1" spans="1:11">
      <c r="A77" s="24"/>
      <c r="B77" s="24"/>
      <c r="C77" s="24"/>
      <c r="D77" s="189" t="s">
        <v>375</v>
      </c>
      <c r="E77" s="189" t="s">
        <v>389</v>
      </c>
      <c r="F77" s="189" t="s">
        <v>516</v>
      </c>
      <c r="G77" s="190" t="s">
        <v>394</v>
      </c>
      <c r="H77" s="189" t="s">
        <v>383</v>
      </c>
      <c r="I77" s="190" t="s">
        <v>392</v>
      </c>
      <c r="J77" s="190" t="s">
        <v>381</v>
      </c>
      <c r="K77" s="189" t="s">
        <v>516</v>
      </c>
    </row>
    <row r="78" s="1" customFormat="1" ht="22.5" customHeight="1" spans="1:11">
      <c r="A78" s="24"/>
      <c r="B78" s="24"/>
      <c r="C78" s="24"/>
      <c r="D78" s="189" t="s">
        <v>375</v>
      </c>
      <c r="E78" s="189" t="s">
        <v>395</v>
      </c>
      <c r="F78" s="189" t="s">
        <v>517</v>
      </c>
      <c r="G78" s="190" t="s">
        <v>394</v>
      </c>
      <c r="H78" s="189" t="s">
        <v>397</v>
      </c>
      <c r="I78" s="190" t="s">
        <v>398</v>
      </c>
      <c r="J78" s="190" t="s">
        <v>399</v>
      </c>
      <c r="K78" s="189" t="s">
        <v>517</v>
      </c>
    </row>
    <row r="79" s="1" customFormat="1" ht="22.5" customHeight="1" spans="1:11">
      <c r="A79" s="24"/>
      <c r="B79" s="24"/>
      <c r="C79" s="24"/>
      <c r="D79" s="189" t="s">
        <v>375</v>
      </c>
      <c r="E79" s="189" t="s">
        <v>395</v>
      </c>
      <c r="F79" s="189" t="s">
        <v>518</v>
      </c>
      <c r="G79" s="190" t="s">
        <v>394</v>
      </c>
      <c r="H79" s="189" t="s">
        <v>397</v>
      </c>
      <c r="I79" s="190" t="s">
        <v>398</v>
      </c>
      <c r="J79" s="190" t="s">
        <v>399</v>
      </c>
      <c r="K79" s="189" t="s">
        <v>518</v>
      </c>
    </row>
    <row r="80" s="1" customFormat="1" ht="22.5" customHeight="1" spans="1:11">
      <c r="A80" s="24"/>
      <c r="B80" s="24"/>
      <c r="C80" s="24"/>
      <c r="D80" s="189" t="s">
        <v>375</v>
      </c>
      <c r="E80" s="189" t="s">
        <v>404</v>
      </c>
      <c r="F80" s="189" t="s">
        <v>405</v>
      </c>
      <c r="G80" s="190" t="s">
        <v>422</v>
      </c>
      <c r="H80" s="189" t="s">
        <v>445</v>
      </c>
      <c r="I80" s="190" t="s">
        <v>446</v>
      </c>
      <c r="J80" s="190" t="s">
        <v>381</v>
      </c>
      <c r="K80" s="189" t="s">
        <v>519</v>
      </c>
    </row>
    <row r="81" s="1" customFormat="1" ht="22.5" customHeight="1" spans="1:11">
      <c r="A81" s="24"/>
      <c r="B81" s="24"/>
      <c r="C81" s="24"/>
      <c r="D81" s="189" t="s">
        <v>408</v>
      </c>
      <c r="E81" s="189" t="s">
        <v>409</v>
      </c>
      <c r="F81" s="189" t="s">
        <v>520</v>
      </c>
      <c r="G81" s="190" t="s">
        <v>394</v>
      </c>
      <c r="H81" s="189" t="s">
        <v>413</v>
      </c>
      <c r="I81" s="190" t="s">
        <v>398</v>
      </c>
      <c r="J81" s="190" t="s">
        <v>399</v>
      </c>
      <c r="K81" s="189" t="s">
        <v>520</v>
      </c>
    </row>
    <row r="82" s="1" customFormat="1" ht="22.5" customHeight="1" spans="1:11">
      <c r="A82" s="24"/>
      <c r="B82" s="24"/>
      <c r="C82" s="24"/>
      <c r="D82" s="189" t="s">
        <v>408</v>
      </c>
      <c r="E82" s="189" t="s">
        <v>409</v>
      </c>
      <c r="F82" s="189" t="s">
        <v>521</v>
      </c>
      <c r="G82" s="190" t="s">
        <v>394</v>
      </c>
      <c r="H82" s="189" t="s">
        <v>522</v>
      </c>
      <c r="I82" s="190" t="s">
        <v>398</v>
      </c>
      <c r="J82" s="190" t="s">
        <v>399</v>
      </c>
      <c r="K82" s="189" t="s">
        <v>521</v>
      </c>
    </row>
    <row r="83" s="1" customFormat="1" ht="22.5" customHeight="1" spans="1:11">
      <c r="A83" s="24"/>
      <c r="B83" s="24"/>
      <c r="C83" s="24"/>
      <c r="D83" s="189" t="s">
        <v>416</v>
      </c>
      <c r="E83" s="189" t="s">
        <v>417</v>
      </c>
      <c r="F83" s="189" t="s">
        <v>523</v>
      </c>
      <c r="G83" s="190" t="s">
        <v>378</v>
      </c>
      <c r="H83" s="189" t="s">
        <v>391</v>
      </c>
      <c r="I83" s="190" t="s">
        <v>392</v>
      </c>
      <c r="J83" s="190" t="s">
        <v>381</v>
      </c>
      <c r="K83" s="189" t="s">
        <v>523</v>
      </c>
    </row>
    <row r="84" s="1" customFormat="1" ht="22.5" customHeight="1" spans="1:11">
      <c r="A84" s="186" t="str">
        <f>"   "&amp;"自主择业军转干部、军休、无军籍、逐月等代缴大病保险、公务员医疗补助经费"</f>
        <v>   自主择业军转干部、军休、无军籍、逐月等代缴大病保险、公务员医疗补助经费</v>
      </c>
      <c r="B84" s="22" t="s">
        <v>355</v>
      </c>
      <c r="C84" s="188" t="s">
        <v>524</v>
      </c>
      <c r="D84" s="24"/>
      <c r="E84" s="24"/>
      <c r="F84" s="24"/>
      <c r="G84" s="24"/>
      <c r="H84" s="24"/>
      <c r="I84" s="24"/>
      <c r="J84" s="24"/>
      <c r="K84" s="24"/>
    </row>
    <row r="85" s="1" customFormat="1" ht="22.5" customHeight="1" spans="1:11">
      <c r="A85" s="24"/>
      <c r="B85" s="24"/>
      <c r="C85" s="24"/>
      <c r="D85" s="189" t="s">
        <v>375</v>
      </c>
      <c r="E85" s="189" t="s">
        <v>376</v>
      </c>
      <c r="F85" s="189" t="s">
        <v>525</v>
      </c>
      <c r="G85" s="190" t="s">
        <v>394</v>
      </c>
      <c r="H85" s="189" t="s">
        <v>526</v>
      </c>
      <c r="I85" s="190" t="s">
        <v>424</v>
      </c>
      <c r="J85" s="190" t="s">
        <v>381</v>
      </c>
      <c r="K85" s="189" t="s">
        <v>525</v>
      </c>
    </row>
    <row r="86" s="1" customFormat="1" ht="22.5" customHeight="1" spans="1:11">
      <c r="A86" s="24"/>
      <c r="B86" s="24"/>
      <c r="C86" s="24"/>
      <c r="D86" s="189" t="s">
        <v>375</v>
      </c>
      <c r="E86" s="189" t="s">
        <v>389</v>
      </c>
      <c r="F86" s="189" t="s">
        <v>527</v>
      </c>
      <c r="G86" s="190" t="s">
        <v>394</v>
      </c>
      <c r="H86" s="189" t="s">
        <v>383</v>
      </c>
      <c r="I86" s="190" t="s">
        <v>392</v>
      </c>
      <c r="J86" s="190" t="s">
        <v>381</v>
      </c>
      <c r="K86" s="189" t="s">
        <v>527</v>
      </c>
    </row>
    <row r="87" s="1" customFormat="1" ht="22.5" customHeight="1" spans="1:11">
      <c r="A87" s="24"/>
      <c r="B87" s="24"/>
      <c r="C87" s="24"/>
      <c r="D87" s="189" t="s">
        <v>375</v>
      </c>
      <c r="E87" s="189" t="s">
        <v>395</v>
      </c>
      <c r="F87" s="189" t="s">
        <v>528</v>
      </c>
      <c r="G87" s="190" t="s">
        <v>394</v>
      </c>
      <c r="H87" s="189" t="s">
        <v>383</v>
      </c>
      <c r="I87" s="190" t="s">
        <v>392</v>
      </c>
      <c r="J87" s="190" t="s">
        <v>381</v>
      </c>
      <c r="K87" s="189" t="s">
        <v>528</v>
      </c>
    </row>
    <row r="88" s="1" customFormat="1" ht="22.5" customHeight="1" spans="1:11">
      <c r="A88" s="24"/>
      <c r="B88" s="24"/>
      <c r="C88" s="24"/>
      <c r="D88" s="189" t="s">
        <v>375</v>
      </c>
      <c r="E88" s="189" t="s">
        <v>404</v>
      </c>
      <c r="F88" s="189" t="s">
        <v>405</v>
      </c>
      <c r="G88" s="190" t="s">
        <v>422</v>
      </c>
      <c r="H88" s="189" t="s">
        <v>529</v>
      </c>
      <c r="I88" s="190" t="s">
        <v>446</v>
      </c>
      <c r="J88" s="190" t="s">
        <v>381</v>
      </c>
      <c r="K88" s="189" t="s">
        <v>530</v>
      </c>
    </row>
    <row r="89" s="1" customFormat="1" ht="22.5" customHeight="1" spans="1:11">
      <c r="A89" s="24"/>
      <c r="B89" s="24"/>
      <c r="C89" s="24"/>
      <c r="D89" s="189" t="s">
        <v>408</v>
      </c>
      <c r="E89" s="189" t="s">
        <v>409</v>
      </c>
      <c r="F89" s="189" t="s">
        <v>531</v>
      </c>
      <c r="G89" s="190" t="s">
        <v>394</v>
      </c>
      <c r="H89" s="189" t="s">
        <v>532</v>
      </c>
      <c r="I89" s="190" t="s">
        <v>398</v>
      </c>
      <c r="J89" s="190" t="s">
        <v>399</v>
      </c>
      <c r="K89" s="189" t="s">
        <v>531</v>
      </c>
    </row>
    <row r="90" s="1" customFormat="1" ht="22.5" customHeight="1" spans="1:11">
      <c r="A90" s="24"/>
      <c r="B90" s="24"/>
      <c r="C90" s="24"/>
      <c r="D90" s="189" t="s">
        <v>408</v>
      </c>
      <c r="E90" s="189" t="s">
        <v>409</v>
      </c>
      <c r="F90" s="189" t="s">
        <v>533</v>
      </c>
      <c r="G90" s="190" t="s">
        <v>394</v>
      </c>
      <c r="H90" s="189" t="s">
        <v>532</v>
      </c>
      <c r="I90" s="190" t="s">
        <v>398</v>
      </c>
      <c r="J90" s="190" t="s">
        <v>399</v>
      </c>
      <c r="K90" s="189" t="s">
        <v>533</v>
      </c>
    </row>
    <row r="91" s="1" customFormat="1" ht="22.5" customHeight="1" spans="1:11">
      <c r="A91" s="24"/>
      <c r="B91" s="24"/>
      <c r="C91" s="24"/>
      <c r="D91" s="189" t="s">
        <v>408</v>
      </c>
      <c r="E91" s="189" t="s">
        <v>414</v>
      </c>
      <c r="F91" s="189" t="s">
        <v>534</v>
      </c>
      <c r="G91" s="190" t="s">
        <v>394</v>
      </c>
      <c r="H91" s="189" t="s">
        <v>535</v>
      </c>
      <c r="I91" s="190" t="s">
        <v>398</v>
      </c>
      <c r="J91" s="190" t="s">
        <v>399</v>
      </c>
      <c r="K91" s="189" t="s">
        <v>534</v>
      </c>
    </row>
    <row r="92" s="1" customFormat="1" ht="22.5" customHeight="1" spans="1:11">
      <c r="A92" s="24"/>
      <c r="B92" s="24"/>
      <c r="C92" s="24"/>
      <c r="D92" s="189" t="s">
        <v>416</v>
      </c>
      <c r="E92" s="189" t="s">
        <v>417</v>
      </c>
      <c r="F92" s="189" t="s">
        <v>536</v>
      </c>
      <c r="G92" s="190" t="s">
        <v>378</v>
      </c>
      <c r="H92" s="189" t="s">
        <v>434</v>
      </c>
      <c r="I92" s="190" t="s">
        <v>392</v>
      </c>
      <c r="J92" s="190" t="s">
        <v>381</v>
      </c>
      <c r="K92" s="189" t="s">
        <v>536</v>
      </c>
    </row>
    <row r="93" s="1" customFormat="1" ht="22.5" customHeight="1" spans="1:11">
      <c r="A93" s="186" t="str">
        <f>"   "&amp;"现役军人立功受奖奖励经费"</f>
        <v>   现役军人立功受奖奖励经费</v>
      </c>
      <c r="B93" s="22" t="s">
        <v>341</v>
      </c>
      <c r="C93" s="188" t="s">
        <v>537</v>
      </c>
      <c r="D93" s="24"/>
      <c r="E93" s="24"/>
      <c r="F93" s="24"/>
      <c r="G93" s="24"/>
      <c r="H93" s="24"/>
      <c r="I93" s="24"/>
      <c r="J93" s="24"/>
      <c r="K93" s="24"/>
    </row>
    <row r="94" s="1" customFormat="1" ht="22.5" customHeight="1" spans="1:11">
      <c r="A94" s="24"/>
      <c r="B94" s="24"/>
      <c r="C94" s="24"/>
      <c r="D94" s="189" t="s">
        <v>375</v>
      </c>
      <c r="E94" s="189" t="s">
        <v>376</v>
      </c>
      <c r="F94" s="189" t="s">
        <v>538</v>
      </c>
      <c r="G94" s="190" t="s">
        <v>378</v>
      </c>
      <c r="H94" s="189" t="s">
        <v>438</v>
      </c>
      <c r="I94" s="190" t="s">
        <v>424</v>
      </c>
      <c r="J94" s="190" t="s">
        <v>381</v>
      </c>
      <c r="K94" s="189" t="s">
        <v>538</v>
      </c>
    </row>
    <row r="95" s="1" customFormat="1" ht="22.5" customHeight="1" spans="1:11">
      <c r="A95" s="24"/>
      <c r="B95" s="24"/>
      <c r="C95" s="24"/>
      <c r="D95" s="189" t="s">
        <v>375</v>
      </c>
      <c r="E95" s="189" t="s">
        <v>389</v>
      </c>
      <c r="F95" s="189" t="s">
        <v>539</v>
      </c>
      <c r="G95" s="190" t="s">
        <v>394</v>
      </c>
      <c r="H95" s="189" t="s">
        <v>383</v>
      </c>
      <c r="I95" s="190" t="s">
        <v>392</v>
      </c>
      <c r="J95" s="190" t="s">
        <v>381</v>
      </c>
      <c r="K95" s="189" t="s">
        <v>540</v>
      </c>
    </row>
    <row r="96" s="1" customFormat="1" ht="22.5" customHeight="1" spans="1:11">
      <c r="A96" s="24"/>
      <c r="B96" s="24"/>
      <c r="C96" s="24"/>
      <c r="D96" s="189" t="s">
        <v>375</v>
      </c>
      <c r="E96" s="189" t="s">
        <v>395</v>
      </c>
      <c r="F96" s="189" t="s">
        <v>541</v>
      </c>
      <c r="G96" s="190" t="s">
        <v>394</v>
      </c>
      <c r="H96" s="189" t="s">
        <v>397</v>
      </c>
      <c r="I96" s="190" t="s">
        <v>398</v>
      </c>
      <c r="J96" s="190" t="s">
        <v>399</v>
      </c>
      <c r="K96" s="189" t="s">
        <v>541</v>
      </c>
    </row>
    <row r="97" s="1" customFormat="1" ht="22.5" customHeight="1" spans="1:11">
      <c r="A97" s="24"/>
      <c r="B97" s="24"/>
      <c r="C97" s="24"/>
      <c r="D97" s="189" t="s">
        <v>375</v>
      </c>
      <c r="E97" s="189" t="s">
        <v>404</v>
      </c>
      <c r="F97" s="189" t="s">
        <v>405</v>
      </c>
      <c r="G97" s="190" t="s">
        <v>422</v>
      </c>
      <c r="H97" s="189" t="s">
        <v>542</v>
      </c>
      <c r="I97" s="190" t="s">
        <v>446</v>
      </c>
      <c r="J97" s="190" t="s">
        <v>399</v>
      </c>
      <c r="K97" s="189" t="s">
        <v>543</v>
      </c>
    </row>
    <row r="98" s="1" customFormat="1" ht="22.5" customHeight="1" spans="1:11">
      <c r="A98" s="24"/>
      <c r="B98" s="24"/>
      <c r="C98" s="24"/>
      <c r="D98" s="189" t="s">
        <v>408</v>
      </c>
      <c r="E98" s="189" t="s">
        <v>409</v>
      </c>
      <c r="F98" s="189" t="s">
        <v>544</v>
      </c>
      <c r="G98" s="190" t="s">
        <v>394</v>
      </c>
      <c r="H98" s="189" t="s">
        <v>411</v>
      </c>
      <c r="I98" s="190" t="s">
        <v>398</v>
      </c>
      <c r="J98" s="190" t="s">
        <v>399</v>
      </c>
      <c r="K98" s="189" t="s">
        <v>544</v>
      </c>
    </row>
    <row r="99" s="1" customFormat="1" ht="22.5" customHeight="1" spans="1:11">
      <c r="A99" s="24"/>
      <c r="B99" s="24"/>
      <c r="C99" s="24"/>
      <c r="D99" s="189" t="s">
        <v>408</v>
      </c>
      <c r="E99" s="189" t="s">
        <v>414</v>
      </c>
      <c r="F99" s="189" t="s">
        <v>545</v>
      </c>
      <c r="G99" s="190" t="s">
        <v>394</v>
      </c>
      <c r="H99" s="189" t="s">
        <v>546</v>
      </c>
      <c r="I99" s="190" t="s">
        <v>398</v>
      </c>
      <c r="J99" s="190" t="s">
        <v>399</v>
      </c>
      <c r="K99" s="189" t="s">
        <v>545</v>
      </c>
    </row>
    <row r="100" s="1" customFormat="1" ht="22.5" customHeight="1" spans="1:11">
      <c r="A100" s="24"/>
      <c r="B100" s="24"/>
      <c r="C100" s="24"/>
      <c r="D100" s="189" t="s">
        <v>416</v>
      </c>
      <c r="E100" s="189" t="s">
        <v>417</v>
      </c>
      <c r="F100" s="189" t="s">
        <v>547</v>
      </c>
      <c r="G100" s="190" t="s">
        <v>378</v>
      </c>
      <c r="H100" s="189" t="s">
        <v>391</v>
      </c>
      <c r="I100" s="190" t="s">
        <v>392</v>
      </c>
      <c r="J100" s="190" t="s">
        <v>381</v>
      </c>
      <c r="K100" s="189" t="s">
        <v>548</v>
      </c>
    </row>
    <row r="101" s="1" customFormat="1" ht="22.5" customHeight="1" spans="1:11">
      <c r="A101" s="186" t="str">
        <f>"   "&amp;"烈属祭扫接待经费"</f>
        <v>   烈属祭扫接待经费</v>
      </c>
      <c r="B101" s="22" t="s">
        <v>328</v>
      </c>
      <c r="C101" s="188" t="s">
        <v>549</v>
      </c>
      <c r="D101" s="24"/>
      <c r="E101" s="24"/>
      <c r="F101" s="24"/>
      <c r="G101" s="24"/>
      <c r="H101" s="24"/>
      <c r="I101" s="24"/>
      <c r="J101" s="24"/>
      <c r="K101" s="24"/>
    </row>
    <row r="102" s="1" customFormat="1" ht="22.5" customHeight="1" spans="1:11">
      <c r="A102" s="24"/>
      <c r="B102" s="24"/>
      <c r="C102" s="24"/>
      <c r="D102" s="189" t="s">
        <v>375</v>
      </c>
      <c r="E102" s="189" t="s">
        <v>376</v>
      </c>
      <c r="F102" s="189" t="s">
        <v>550</v>
      </c>
      <c r="G102" s="190" t="s">
        <v>378</v>
      </c>
      <c r="H102" s="189" t="s">
        <v>438</v>
      </c>
      <c r="I102" s="190" t="s">
        <v>424</v>
      </c>
      <c r="J102" s="190" t="s">
        <v>381</v>
      </c>
      <c r="K102" s="189" t="s">
        <v>550</v>
      </c>
    </row>
    <row r="103" s="1" customFormat="1" ht="22.5" customHeight="1" spans="1:11">
      <c r="A103" s="24"/>
      <c r="B103" s="24"/>
      <c r="C103" s="24"/>
      <c r="D103" s="189" t="s">
        <v>375</v>
      </c>
      <c r="E103" s="189" t="s">
        <v>389</v>
      </c>
      <c r="F103" s="189" t="s">
        <v>551</v>
      </c>
      <c r="G103" s="190" t="s">
        <v>394</v>
      </c>
      <c r="H103" s="189" t="s">
        <v>383</v>
      </c>
      <c r="I103" s="190" t="s">
        <v>392</v>
      </c>
      <c r="J103" s="190" t="s">
        <v>381</v>
      </c>
      <c r="K103" s="189" t="s">
        <v>551</v>
      </c>
    </row>
    <row r="104" s="1" customFormat="1" ht="22.5" customHeight="1" spans="1:11">
      <c r="A104" s="24"/>
      <c r="B104" s="24"/>
      <c r="C104" s="24"/>
      <c r="D104" s="189" t="s">
        <v>375</v>
      </c>
      <c r="E104" s="189" t="s">
        <v>395</v>
      </c>
      <c r="F104" s="189" t="s">
        <v>552</v>
      </c>
      <c r="G104" s="190" t="s">
        <v>394</v>
      </c>
      <c r="H104" s="189" t="s">
        <v>397</v>
      </c>
      <c r="I104" s="190" t="s">
        <v>398</v>
      </c>
      <c r="J104" s="190" t="s">
        <v>399</v>
      </c>
      <c r="K104" s="189" t="s">
        <v>552</v>
      </c>
    </row>
    <row r="105" s="1" customFormat="1" ht="22.5" customHeight="1" spans="1:11">
      <c r="A105" s="24"/>
      <c r="B105" s="24"/>
      <c r="C105" s="24"/>
      <c r="D105" s="189" t="s">
        <v>375</v>
      </c>
      <c r="E105" s="189" t="s">
        <v>404</v>
      </c>
      <c r="F105" s="189" t="s">
        <v>405</v>
      </c>
      <c r="G105" s="190" t="s">
        <v>422</v>
      </c>
      <c r="H105" s="189" t="s">
        <v>553</v>
      </c>
      <c r="I105" s="190" t="s">
        <v>446</v>
      </c>
      <c r="J105" s="190" t="s">
        <v>381</v>
      </c>
      <c r="K105" s="189" t="s">
        <v>554</v>
      </c>
    </row>
    <row r="106" s="1" customFormat="1" ht="22.5" customHeight="1" spans="1:11">
      <c r="A106" s="24"/>
      <c r="B106" s="24"/>
      <c r="C106" s="24"/>
      <c r="D106" s="189" t="s">
        <v>408</v>
      </c>
      <c r="E106" s="189" t="s">
        <v>409</v>
      </c>
      <c r="F106" s="189" t="s">
        <v>555</v>
      </c>
      <c r="G106" s="190" t="s">
        <v>394</v>
      </c>
      <c r="H106" s="189" t="s">
        <v>467</v>
      </c>
      <c r="I106" s="190" t="s">
        <v>398</v>
      </c>
      <c r="J106" s="190" t="s">
        <v>399</v>
      </c>
      <c r="K106" s="189" t="s">
        <v>556</v>
      </c>
    </row>
    <row r="107" s="1" customFormat="1" ht="22.5" customHeight="1" spans="1:11">
      <c r="A107" s="24"/>
      <c r="B107" s="24"/>
      <c r="C107" s="24"/>
      <c r="D107" s="189" t="s">
        <v>408</v>
      </c>
      <c r="E107" s="189" t="s">
        <v>414</v>
      </c>
      <c r="F107" s="189" t="s">
        <v>557</v>
      </c>
      <c r="G107" s="190" t="s">
        <v>394</v>
      </c>
      <c r="H107" s="189" t="s">
        <v>558</v>
      </c>
      <c r="I107" s="190" t="s">
        <v>398</v>
      </c>
      <c r="J107" s="190" t="s">
        <v>399</v>
      </c>
      <c r="K107" s="189" t="s">
        <v>557</v>
      </c>
    </row>
    <row r="108" s="1" customFormat="1" ht="22.5" customHeight="1" spans="1:11">
      <c r="A108" s="24"/>
      <c r="B108" s="24"/>
      <c r="C108" s="24"/>
      <c r="D108" s="189" t="s">
        <v>416</v>
      </c>
      <c r="E108" s="189" t="s">
        <v>417</v>
      </c>
      <c r="F108" s="189" t="s">
        <v>559</v>
      </c>
      <c r="G108" s="190" t="s">
        <v>378</v>
      </c>
      <c r="H108" s="189" t="s">
        <v>391</v>
      </c>
      <c r="I108" s="190" t="s">
        <v>392</v>
      </c>
      <c r="J108" s="190" t="s">
        <v>381</v>
      </c>
      <c r="K108" s="189" t="s">
        <v>560</v>
      </c>
    </row>
    <row r="109" s="1" customFormat="1" ht="22.5" customHeight="1" spans="1:11">
      <c r="A109" s="186" t="str">
        <f>"   "&amp;"军休中心建设经费"</f>
        <v>   军休中心建设经费</v>
      </c>
      <c r="B109" s="22" t="s">
        <v>322</v>
      </c>
      <c r="C109" s="188" t="s">
        <v>561</v>
      </c>
      <c r="D109" s="24"/>
      <c r="E109" s="24"/>
      <c r="F109" s="24"/>
      <c r="G109" s="24"/>
      <c r="H109" s="24"/>
      <c r="I109" s="24"/>
      <c r="J109" s="24"/>
      <c r="K109" s="24"/>
    </row>
    <row r="110" s="1" customFormat="1" ht="22.5" customHeight="1" spans="1:11">
      <c r="A110" s="24"/>
      <c r="B110" s="24"/>
      <c r="C110" s="24"/>
      <c r="D110" s="189" t="s">
        <v>375</v>
      </c>
      <c r="E110" s="189" t="s">
        <v>376</v>
      </c>
      <c r="F110" s="189" t="s">
        <v>562</v>
      </c>
      <c r="G110" s="190" t="s">
        <v>394</v>
      </c>
      <c r="H110" s="189" t="s">
        <v>383</v>
      </c>
      <c r="I110" s="190" t="s">
        <v>392</v>
      </c>
      <c r="J110" s="190" t="s">
        <v>381</v>
      </c>
      <c r="K110" s="189" t="s">
        <v>562</v>
      </c>
    </row>
    <row r="111" s="1" customFormat="1" ht="22.5" customHeight="1" spans="1:11">
      <c r="A111" s="24"/>
      <c r="B111" s="24"/>
      <c r="C111" s="24"/>
      <c r="D111" s="189" t="s">
        <v>375</v>
      </c>
      <c r="E111" s="189" t="s">
        <v>389</v>
      </c>
      <c r="F111" s="189" t="s">
        <v>563</v>
      </c>
      <c r="G111" s="190" t="s">
        <v>394</v>
      </c>
      <c r="H111" s="189" t="s">
        <v>383</v>
      </c>
      <c r="I111" s="190" t="s">
        <v>392</v>
      </c>
      <c r="J111" s="190" t="s">
        <v>381</v>
      </c>
      <c r="K111" s="189" t="s">
        <v>563</v>
      </c>
    </row>
    <row r="112" s="1" customFormat="1" ht="22.5" customHeight="1" spans="1:11">
      <c r="A112" s="24"/>
      <c r="B112" s="24"/>
      <c r="C112" s="24"/>
      <c r="D112" s="189" t="s">
        <v>375</v>
      </c>
      <c r="E112" s="189" t="s">
        <v>395</v>
      </c>
      <c r="F112" s="189" t="s">
        <v>564</v>
      </c>
      <c r="G112" s="190" t="s">
        <v>394</v>
      </c>
      <c r="H112" s="189" t="s">
        <v>565</v>
      </c>
      <c r="I112" s="190" t="s">
        <v>398</v>
      </c>
      <c r="J112" s="190" t="s">
        <v>399</v>
      </c>
      <c r="K112" s="189" t="s">
        <v>566</v>
      </c>
    </row>
    <row r="113" s="1" customFormat="1" ht="22.5" customHeight="1" spans="1:11">
      <c r="A113" s="24"/>
      <c r="B113" s="24"/>
      <c r="C113" s="24"/>
      <c r="D113" s="189" t="s">
        <v>375</v>
      </c>
      <c r="E113" s="189" t="s">
        <v>404</v>
      </c>
      <c r="F113" s="189" t="s">
        <v>405</v>
      </c>
      <c r="G113" s="190" t="s">
        <v>422</v>
      </c>
      <c r="H113" s="189" t="s">
        <v>567</v>
      </c>
      <c r="I113" s="190" t="s">
        <v>446</v>
      </c>
      <c r="J113" s="190" t="s">
        <v>381</v>
      </c>
      <c r="K113" s="189" t="s">
        <v>568</v>
      </c>
    </row>
    <row r="114" s="1" customFormat="1" ht="22.5" customHeight="1" spans="1:11">
      <c r="A114" s="24"/>
      <c r="B114" s="24"/>
      <c r="C114" s="24"/>
      <c r="D114" s="189" t="s">
        <v>408</v>
      </c>
      <c r="E114" s="189" t="s">
        <v>409</v>
      </c>
      <c r="F114" s="189" t="s">
        <v>569</v>
      </c>
      <c r="G114" s="190" t="s">
        <v>394</v>
      </c>
      <c r="H114" s="189" t="s">
        <v>411</v>
      </c>
      <c r="I114" s="190" t="s">
        <v>398</v>
      </c>
      <c r="J114" s="190" t="s">
        <v>399</v>
      </c>
      <c r="K114" s="189" t="s">
        <v>569</v>
      </c>
    </row>
    <row r="115" s="1" customFormat="1" ht="22.5" customHeight="1" spans="1:11">
      <c r="A115" s="24"/>
      <c r="B115" s="24"/>
      <c r="C115" s="24"/>
      <c r="D115" s="189" t="s">
        <v>408</v>
      </c>
      <c r="E115" s="189" t="s">
        <v>414</v>
      </c>
      <c r="F115" s="189" t="s">
        <v>570</v>
      </c>
      <c r="G115" s="190" t="s">
        <v>394</v>
      </c>
      <c r="H115" s="189" t="s">
        <v>571</v>
      </c>
      <c r="I115" s="190" t="s">
        <v>398</v>
      </c>
      <c r="J115" s="190" t="s">
        <v>399</v>
      </c>
      <c r="K115" s="189" t="s">
        <v>572</v>
      </c>
    </row>
    <row r="116" s="1" customFormat="1" ht="22.5" customHeight="1" spans="1:11">
      <c r="A116" s="24"/>
      <c r="B116" s="24"/>
      <c r="C116" s="24"/>
      <c r="D116" s="189" t="s">
        <v>416</v>
      </c>
      <c r="E116" s="189" t="s">
        <v>417</v>
      </c>
      <c r="F116" s="189" t="s">
        <v>573</v>
      </c>
      <c r="G116" s="190" t="s">
        <v>378</v>
      </c>
      <c r="H116" s="189" t="s">
        <v>574</v>
      </c>
      <c r="I116" s="190" t="s">
        <v>392</v>
      </c>
      <c r="J116" s="190" t="s">
        <v>381</v>
      </c>
      <c r="K116" s="189" t="s">
        <v>573</v>
      </c>
    </row>
    <row r="117" s="1" customFormat="1" ht="22.5" customHeight="1" spans="1:11">
      <c r="A117" s="186" t="str">
        <f>"   "&amp;"与基层连队结对共建经费"</f>
        <v>   与基层连队结对共建经费</v>
      </c>
      <c r="B117" s="22" t="s">
        <v>353</v>
      </c>
      <c r="C117" s="188" t="s">
        <v>575</v>
      </c>
      <c r="D117" s="24"/>
      <c r="E117" s="24"/>
      <c r="F117" s="24"/>
      <c r="G117" s="24"/>
      <c r="H117" s="24"/>
      <c r="I117" s="24"/>
      <c r="J117" s="24"/>
      <c r="K117" s="24"/>
    </row>
    <row r="118" s="1" customFormat="1" ht="22.5" customHeight="1" spans="1:11">
      <c r="A118" s="24"/>
      <c r="B118" s="24"/>
      <c r="C118" s="24"/>
      <c r="D118" s="189" t="s">
        <v>375</v>
      </c>
      <c r="E118" s="189" t="s">
        <v>376</v>
      </c>
      <c r="F118" s="189" t="s">
        <v>576</v>
      </c>
      <c r="G118" s="190" t="s">
        <v>378</v>
      </c>
      <c r="H118" s="189" t="s">
        <v>438</v>
      </c>
      <c r="I118" s="190" t="s">
        <v>456</v>
      </c>
      <c r="J118" s="190" t="s">
        <v>381</v>
      </c>
      <c r="K118" s="189" t="s">
        <v>577</v>
      </c>
    </row>
    <row r="119" s="1" customFormat="1" ht="22.5" customHeight="1" spans="1:11">
      <c r="A119" s="24"/>
      <c r="B119" s="24"/>
      <c r="C119" s="24"/>
      <c r="D119" s="189" t="s">
        <v>375</v>
      </c>
      <c r="E119" s="189" t="s">
        <v>389</v>
      </c>
      <c r="F119" s="189" t="s">
        <v>578</v>
      </c>
      <c r="G119" s="190" t="s">
        <v>394</v>
      </c>
      <c r="H119" s="189" t="s">
        <v>383</v>
      </c>
      <c r="I119" s="190" t="s">
        <v>392</v>
      </c>
      <c r="J119" s="190" t="s">
        <v>381</v>
      </c>
      <c r="K119" s="189" t="s">
        <v>578</v>
      </c>
    </row>
    <row r="120" s="1" customFormat="1" ht="22.5" customHeight="1" spans="1:11">
      <c r="A120" s="24"/>
      <c r="B120" s="24"/>
      <c r="C120" s="24"/>
      <c r="D120" s="189" t="s">
        <v>375</v>
      </c>
      <c r="E120" s="189" t="s">
        <v>395</v>
      </c>
      <c r="F120" s="189" t="s">
        <v>579</v>
      </c>
      <c r="G120" s="190" t="s">
        <v>394</v>
      </c>
      <c r="H120" s="189" t="s">
        <v>397</v>
      </c>
      <c r="I120" s="190" t="s">
        <v>398</v>
      </c>
      <c r="J120" s="190" t="s">
        <v>399</v>
      </c>
      <c r="K120" s="189" t="s">
        <v>579</v>
      </c>
    </row>
    <row r="121" s="1" customFormat="1" ht="22.5" customHeight="1" spans="1:11">
      <c r="A121" s="24"/>
      <c r="B121" s="24"/>
      <c r="C121" s="24"/>
      <c r="D121" s="189" t="s">
        <v>375</v>
      </c>
      <c r="E121" s="189" t="s">
        <v>404</v>
      </c>
      <c r="F121" s="189" t="s">
        <v>405</v>
      </c>
      <c r="G121" s="190" t="s">
        <v>422</v>
      </c>
      <c r="H121" s="189" t="s">
        <v>580</v>
      </c>
      <c r="I121" s="190" t="s">
        <v>446</v>
      </c>
      <c r="J121" s="190" t="s">
        <v>381</v>
      </c>
      <c r="K121" s="189" t="s">
        <v>581</v>
      </c>
    </row>
    <row r="122" s="1" customFormat="1" ht="22.5" customHeight="1" spans="1:11">
      <c r="A122" s="24"/>
      <c r="B122" s="24"/>
      <c r="C122" s="24"/>
      <c r="D122" s="189" t="s">
        <v>408</v>
      </c>
      <c r="E122" s="189" t="s">
        <v>409</v>
      </c>
      <c r="F122" s="189" t="s">
        <v>582</v>
      </c>
      <c r="G122" s="190" t="s">
        <v>394</v>
      </c>
      <c r="H122" s="189" t="s">
        <v>583</v>
      </c>
      <c r="I122" s="190" t="s">
        <v>398</v>
      </c>
      <c r="J122" s="190" t="s">
        <v>399</v>
      </c>
      <c r="K122" s="189" t="s">
        <v>584</v>
      </c>
    </row>
    <row r="123" s="1" customFormat="1" ht="22.5" customHeight="1" spans="1:11">
      <c r="A123" s="24"/>
      <c r="B123" s="24"/>
      <c r="C123" s="24"/>
      <c r="D123" s="189" t="s">
        <v>408</v>
      </c>
      <c r="E123" s="189" t="s">
        <v>414</v>
      </c>
      <c r="F123" s="189" t="s">
        <v>585</v>
      </c>
      <c r="G123" s="190" t="s">
        <v>394</v>
      </c>
      <c r="H123" s="189" t="s">
        <v>586</v>
      </c>
      <c r="I123" s="190" t="s">
        <v>398</v>
      </c>
      <c r="J123" s="190" t="s">
        <v>399</v>
      </c>
      <c r="K123" s="189" t="s">
        <v>585</v>
      </c>
    </row>
    <row r="124" s="1" customFormat="1" ht="22.5" customHeight="1" spans="1:11">
      <c r="A124" s="24"/>
      <c r="B124" s="24"/>
      <c r="C124" s="24"/>
      <c r="D124" s="189" t="s">
        <v>416</v>
      </c>
      <c r="E124" s="189" t="s">
        <v>417</v>
      </c>
      <c r="F124" s="189" t="s">
        <v>587</v>
      </c>
      <c r="G124" s="190" t="s">
        <v>378</v>
      </c>
      <c r="H124" s="189" t="s">
        <v>391</v>
      </c>
      <c r="I124" s="190" t="s">
        <v>392</v>
      </c>
      <c r="J124" s="190" t="s">
        <v>381</v>
      </c>
      <c r="K124" s="189" t="s">
        <v>588</v>
      </c>
    </row>
    <row r="125" s="1" customFormat="1" ht="22.5" customHeight="1" spans="1:11">
      <c r="A125" s="186" t="str">
        <f>"   "&amp;"自主择业军转干部、军休、无军籍、逐月等代缴医疗补助经费"</f>
        <v>   自主择业军转干部、军休、无军籍、逐月等代缴医疗补助经费</v>
      </c>
      <c r="B125" s="22" t="s">
        <v>357</v>
      </c>
      <c r="C125" s="188" t="s">
        <v>524</v>
      </c>
      <c r="D125" s="24"/>
      <c r="E125" s="24"/>
      <c r="F125" s="24"/>
      <c r="G125" s="24"/>
      <c r="H125" s="24"/>
      <c r="I125" s="24"/>
      <c r="J125" s="24"/>
      <c r="K125" s="24"/>
    </row>
    <row r="126" s="1" customFormat="1" ht="22.5" customHeight="1" spans="1:11">
      <c r="A126" s="24"/>
      <c r="B126" s="24"/>
      <c r="C126" s="24"/>
      <c r="D126" s="189" t="s">
        <v>375</v>
      </c>
      <c r="E126" s="189" t="s">
        <v>376</v>
      </c>
      <c r="F126" s="189" t="s">
        <v>525</v>
      </c>
      <c r="G126" s="190" t="s">
        <v>378</v>
      </c>
      <c r="H126" s="189" t="s">
        <v>526</v>
      </c>
      <c r="I126" s="190" t="s">
        <v>424</v>
      </c>
      <c r="J126" s="190" t="s">
        <v>381</v>
      </c>
      <c r="K126" s="189" t="s">
        <v>525</v>
      </c>
    </row>
    <row r="127" s="1" customFormat="1" ht="22.5" customHeight="1" spans="1:11">
      <c r="A127" s="24"/>
      <c r="B127" s="24"/>
      <c r="C127" s="24"/>
      <c r="D127" s="189" t="s">
        <v>375</v>
      </c>
      <c r="E127" s="189" t="s">
        <v>389</v>
      </c>
      <c r="F127" s="189" t="s">
        <v>527</v>
      </c>
      <c r="G127" s="190" t="s">
        <v>394</v>
      </c>
      <c r="H127" s="189" t="s">
        <v>383</v>
      </c>
      <c r="I127" s="190" t="s">
        <v>392</v>
      </c>
      <c r="J127" s="190" t="s">
        <v>381</v>
      </c>
      <c r="K127" s="189" t="s">
        <v>527</v>
      </c>
    </row>
    <row r="128" s="1" customFormat="1" ht="22.5" customHeight="1" spans="1:11">
      <c r="A128" s="24"/>
      <c r="B128" s="24"/>
      <c r="C128" s="24"/>
      <c r="D128" s="189" t="s">
        <v>375</v>
      </c>
      <c r="E128" s="189" t="s">
        <v>395</v>
      </c>
      <c r="F128" s="189" t="s">
        <v>528</v>
      </c>
      <c r="G128" s="190" t="s">
        <v>394</v>
      </c>
      <c r="H128" s="189" t="s">
        <v>383</v>
      </c>
      <c r="I128" s="190" t="s">
        <v>392</v>
      </c>
      <c r="J128" s="190" t="s">
        <v>381</v>
      </c>
      <c r="K128" s="189" t="s">
        <v>528</v>
      </c>
    </row>
    <row r="129" s="1" customFormat="1" ht="22.5" customHeight="1" spans="1:11">
      <c r="A129" s="24"/>
      <c r="B129" s="24"/>
      <c r="C129" s="24"/>
      <c r="D129" s="189" t="s">
        <v>375</v>
      </c>
      <c r="E129" s="189" t="s">
        <v>404</v>
      </c>
      <c r="F129" s="189" t="s">
        <v>405</v>
      </c>
      <c r="G129" s="190" t="s">
        <v>422</v>
      </c>
      <c r="H129" s="189" t="s">
        <v>589</v>
      </c>
      <c r="I129" s="190" t="s">
        <v>446</v>
      </c>
      <c r="J129" s="190" t="s">
        <v>381</v>
      </c>
      <c r="K129" s="189" t="s">
        <v>590</v>
      </c>
    </row>
    <row r="130" s="1" customFormat="1" ht="22.5" customHeight="1" spans="1:11">
      <c r="A130" s="24"/>
      <c r="B130" s="24"/>
      <c r="C130" s="24"/>
      <c r="D130" s="189" t="s">
        <v>408</v>
      </c>
      <c r="E130" s="189" t="s">
        <v>409</v>
      </c>
      <c r="F130" s="189" t="s">
        <v>591</v>
      </c>
      <c r="G130" s="190" t="s">
        <v>394</v>
      </c>
      <c r="H130" s="189" t="s">
        <v>397</v>
      </c>
      <c r="I130" s="190" t="s">
        <v>398</v>
      </c>
      <c r="J130" s="190" t="s">
        <v>399</v>
      </c>
      <c r="K130" s="189" t="s">
        <v>592</v>
      </c>
    </row>
    <row r="131" s="1" customFormat="1" ht="22.5" customHeight="1" spans="1:11">
      <c r="A131" s="24"/>
      <c r="B131" s="24"/>
      <c r="C131" s="24"/>
      <c r="D131" s="189" t="s">
        <v>408</v>
      </c>
      <c r="E131" s="189" t="s">
        <v>409</v>
      </c>
      <c r="F131" s="189" t="s">
        <v>533</v>
      </c>
      <c r="G131" s="190" t="s">
        <v>394</v>
      </c>
      <c r="H131" s="189" t="s">
        <v>532</v>
      </c>
      <c r="I131" s="190" t="s">
        <v>398</v>
      </c>
      <c r="J131" s="190" t="s">
        <v>399</v>
      </c>
      <c r="K131" s="189" t="s">
        <v>533</v>
      </c>
    </row>
    <row r="132" s="1" customFormat="1" ht="22.5" customHeight="1" spans="1:11">
      <c r="A132" s="24"/>
      <c r="B132" s="24"/>
      <c r="C132" s="24"/>
      <c r="D132" s="189" t="s">
        <v>408</v>
      </c>
      <c r="E132" s="189" t="s">
        <v>414</v>
      </c>
      <c r="F132" s="189" t="s">
        <v>593</v>
      </c>
      <c r="G132" s="190" t="s">
        <v>394</v>
      </c>
      <c r="H132" s="189" t="s">
        <v>546</v>
      </c>
      <c r="I132" s="190" t="s">
        <v>398</v>
      </c>
      <c r="J132" s="190" t="s">
        <v>399</v>
      </c>
      <c r="K132" s="189" t="s">
        <v>594</v>
      </c>
    </row>
    <row r="133" s="1" customFormat="1" ht="22.5" customHeight="1" spans="1:11">
      <c r="A133" s="24"/>
      <c r="B133" s="24"/>
      <c r="C133" s="24"/>
      <c r="D133" s="189" t="s">
        <v>416</v>
      </c>
      <c r="E133" s="189" t="s">
        <v>417</v>
      </c>
      <c r="F133" s="189" t="s">
        <v>536</v>
      </c>
      <c r="G133" s="190" t="s">
        <v>378</v>
      </c>
      <c r="H133" s="189" t="s">
        <v>391</v>
      </c>
      <c r="I133" s="190" t="s">
        <v>392</v>
      </c>
      <c r="J133" s="190" t="s">
        <v>381</v>
      </c>
      <c r="K133" s="189" t="s">
        <v>536</v>
      </c>
    </row>
    <row r="134" s="1" customFormat="1" ht="22.5" customHeight="1" spans="1:11">
      <c r="A134" s="186" t="str">
        <f>"   "&amp;"享受国家定期抚恤补助优抚对象年度确认工作经费"</f>
        <v>   享受国家定期抚恤补助优抚对象年度确认工作经费</v>
      </c>
      <c r="B134" s="22" t="s">
        <v>351</v>
      </c>
      <c r="C134" s="188" t="s">
        <v>595</v>
      </c>
      <c r="D134" s="24"/>
      <c r="E134" s="24"/>
      <c r="F134" s="24"/>
      <c r="G134" s="24"/>
      <c r="H134" s="24"/>
      <c r="I134" s="24"/>
      <c r="J134" s="24"/>
      <c r="K134" s="24"/>
    </row>
    <row r="135" s="1" customFormat="1" ht="22.5" customHeight="1" spans="1:11">
      <c r="A135" s="24"/>
      <c r="B135" s="24"/>
      <c r="C135" s="24"/>
      <c r="D135" s="189" t="s">
        <v>375</v>
      </c>
      <c r="E135" s="189" t="s">
        <v>376</v>
      </c>
      <c r="F135" s="189" t="s">
        <v>596</v>
      </c>
      <c r="G135" s="190" t="s">
        <v>394</v>
      </c>
      <c r="H135" s="189" t="s">
        <v>442</v>
      </c>
      <c r="I135" s="190" t="s">
        <v>443</v>
      </c>
      <c r="J135" s="190" t="s">
        <v>381</v>
      </c>
      <c r="K135" s="189" t="s">
        <v>597</v>
      </c>
    </row>
    <row r="136" s="1" customFormat="1" ht="22.5" customHeight="1" spans="1:11">
      <c r="A136" s="24"/>
      <c r="B136" s="24"/>
      <c r="C136" s="24"/>
      <c r="D136" s="189" t="s">
        <v>375</v>
      </c>
      <c r="E136" s="189" t="s">
        <v>389</v>
      </c>
      <c r="F136" s="189" t="s">
        <v>598</v>
      </c>
      <c r="G136" s="190" t="s">
        <v>394</v>
      </c>
      <c r="H136" s="189" t="s">
        <v>383</v>
      </c>
      <c r="I136" s="190" t="s">
        <v>392</v>
      </c>
      <c r="J136" s="190" t="s">
        <v>381</v>
      </c>
      <c r="K136" s="189" t="s">
        <v>599</v>
      </c>
    </row>
    <row r="137" s="1" customFormat="1" ht="22.5" customHeight="1" spans="1:11">
      <c r="A137" s="24"/>
      <c r="B137" s="24"/>
      <c r="C137" s="24"/>
      <c r="D137" s="189" t="s">
        <v>375</v>
      </c>
      <c r="E137" s="189" t="s">
        <v>395</v>
      </c>
      <c r="F137" s="189" t="s">
        <v>600</v>
      </c>
      <c r="G137" s="190" t="s">
        <v>394</v>
      </c>
      <c r="H137" s="189" t="s">
        <v>498</v>
      </c>
      <c r="I137" s="190" t="s">
        <v>398</v>
      </c>
      <c r="J137" s="190" t="s">
        <v>399</v>
      </c>
      <c r="K137" s="189" t="s">
        <v>600</v>
      </c>
    </row>
    <row r="138" s="1" customFormat="1" ht="22.5" customHeight="1" spans="1:11">
      <c r="A138" s="24"/>
      <c r="B138" s="24"/>
      <c r="C138" s="24"/>
      <c r="D138" s="189" t="s">
        <v>375</v>
      </c>
      <c r="E138" s="189" t="s">
        <v>404</v>
      </c>
      <c r="F138" s="189" t="s">
        <v>405</v>
      </c>
      <c r="G138" s="190" t="s">
        <v>422</v>
      </c>
      <c r="H138" s="189" t="s">
        <v>601</v>
      </c>
      <c r="I138" s="190" t="s">
        <v>446</v>
      </c>
      <c r="J138" s="190" t="s">
        <v>381</v>
      </c>
      <c r="K138" s="189" t="s">
        <v>602</v>
      </c>
    </row>
    <row r="139" s="1" customFormat="1" ht="22.5" customHeight="1" spans="1:11">
      <c r="A139" s="24"/>
      <c r="B139" s="24"/>
      <c r="C139" s="24"/>
      <c r="D139" s="189" t="s">
        <v>408</v>
      </c>
      <c r="E139" s="189" t="s">
        <v>409</v>
      </c>
      <c r="F139" s="189" t="s">
        <v>603</v>
      </c>
      <c r="G139" s="190" t="s">
        <v>394</v>
      </c>
      <c r="H139" s="189" t="s">
        <v>604</v>
      </c>
      <c r="I139" s="190" t="s">
        <v>398</v>
      </c>
      <c r="J139" s="190" t="s">
        <v>399</v>
      </c>
      <c r="K139" s="189" t="s">
        <v>605</v>
      </c>
    </row>
    <row r="140" s="1" customFormat="1" ht="22.5" customHeight="1" spans="1:11">
      <c r="A140" s="24"/>
      <c r="B140" s="24"/>
      <c r="C140" s="24"/>
      <c r="D140" s="189" t="s">
        <v>408</v>
      </c>
      <c r="E140" s="189" t="s">
        <v>414</v>
      </c>
      <c r="F140" s="189" t="s">
        <v>606</v>
      </c>
      <c r="G140" s="190" t="s">
        <v>394</v>
      </c>
      <c r="H140" s="189" t="s">
        <v>607</v>
      </c>
      <c r="I140" s="190" t="s">
        <v>398</v>
      </c>
      <c r="J140" s="190" t="s">
        <v>399</v>
      </c>
      <c r="K140" s="189" t="s">
        <v>606</v>
      </c>
    </row>
    <row r="141" s="1" customFormat="1" ht="22.5" customHeight="1" spans="1:11">
      <c r="A141" s="24"/>
      <c r="B141" s="24"/>
      <c r="C141" s="24"/>
      <c r="D141" s="189" t="s">
        <v>416</v>
      </c>
      <c r="E141" s="189" t="s">
        <v>417</v>
      </c>
      <c r="F141" s="189" t="s">
        <v>453</v>
      </c>
      <c r="G141" s="190" t="s">
        <v>378</v>
      </c>
      <c r="H141" s="189" t="s">
        <v>391</v>
      </c>
      <c r="I141" s="190" t="s">
        <v>392</v>
      </c>
      <c r="J141" s="190" t="s">
        <v>381</v>
      </c>
      <c r="K141" s="189" t="s">
        <v>608</v>
      </c>
    </row>
    <row r="142" s="1" customFormat="1" ht="22.5" customHeight="1" spans="1:11">
      <c r="A142" s="186" t="str">
        <f>"   "&amp;"香格里拉市烈士纪念设施规划建设修缮管理维护经费"</f>
        <v>   香格里拉市烈士纪念设施规划建设修缮管理维护经费</v>
      </c>
      <c r="B142" s="22" t="s">
        <v>345</v>
      </c>
      <c r="C142" s="188" t="s">
        <v>609</v>
      </c>
      <c r="D142" s="24"/>
      <c r="E142" s="24"/>
      <c r="F142" s="24"/>
      <c r="G142" s="24"/>
      <c r="H142" s="24"/>
      <c r="I142" s="24"/>
      <c r="J142" s="24"/>
      <c r="K142" s="24"/>
    </row>
    <row r="143" s="1" customFormat="1" ht="22.5" customHeight="1" spans="1:11">
      <c r="A143" s="24"/>
      <c r="B143" s="24"/>
      <c r="C143" s="24"/>
      <c r="D143" s="189" t="s">
        <v>375</v>
      </c>
      <c r="E143" s="189" t="s">
        <v>376</v>
      </c>
      <c r="F143" s="189" t="s">
        <v>610</v>
      </c>
      <c r="G143" s="190" t="s">
        <v>394</v>
      </c>
      <c r="H143" s="189" t="s">
        <v>438</v>
      </c>
      <c r="I143" s="190" t="s">
        <v>443</v>
      </c>
      <c r="J143" s="190" t="s">
        <v>381</v>
      </c>
      <c r="K143" s="189" t="s">
        <v>611</v>
      </c>
    </row>
    <row r="144" s="1" customFormat="1" ht="22.5" customHeight="1" spans="1:11">
      <c r="A144" s="24"/>
      <c r="B144" s="24"/>
      <c r="C144" s="24"/>
      <c r="D144" s="189" t="s">
        <v>375</v>
      </c>
      <c r="E144" s="189" t="s">
        <v>389</v>
      </c>
      <c r="F144" s="189" t="s">
        <v>612</v>
      </c>
      <c r="G144" s="190" t="s">
        <v>394</v>
      </c>
      <c r="H144" s="189" t="s">
        <v>383</v>
      </c>
      <c r="I144" s="190" t="s">
        <v>392</v>
      </c>
      <c r="J144" s="190" t="s">
        <v>381</v>
      </c>
      <c r="K144" s="189" t="s">
        <v>613</v>
      </c>
    </row>
    <row r="145" s="1" customFormat="1" ht="22.5" customHeight="1" spans="1:11">
      <c r="A145" s="24"/>
      <c r="B145" s="24"/>
      <c r="C145" s="24"/>
      <c r="D145" s="189" t="s">
        <v>375</v>
      </c>
      <c r="E145" s="189" t="s">
        <v>404</v>
      </c>
      <c r="F145" s="189" t="s">
        <v>405</v>
      </c>
      <c r="G145" s="190" t="s">
        <v>422</v>
      </c>
      <c r="H145" s="189" t="s">
        <v>614</v>
      </c>
      <c r="I145" s="190" t="s">
        <v>446</v>
      </c>
      <c r="J145" s="190" t="s">
        <v>381</v>
      </c>
      <c r="K145" s="189" t="s">
        <v>615</v>
      </c>
    </row>
    <row r="146" s="1" customFormat="1" ht="22.5" customHeight="1" spans="1:11">
      <c r="A146" s="24"/>
      <c r="B146" s="24"/>
      <c r="C146" s="24"/>
      <c r="D146" s="189" t="s">
        <v>408</v>
      </c>
      <c r="E146" s="189" t="s">
        <v>409</v>
      </c>
      <c r="F146" s="189" t="s">
        <v>616</v>
      </c>
      <c r="G146" s="190" t="s">
        <v>394</v>
      </c>
      <c r="H146" s="189" t="s">
        <v>617</v>
      </c>
      <c r="I146" s="190" t="s">
        <v>398</v>
      </c>
      <c r="J146" s="190" t="s">
        <v>399</v>
      </c>
      <c r="K146" s="189" t="s">
        <v>616</v>
      </c>
    </row>
    <row r="147" s="1" customFormat="1" ht="22.5" customHeight="1" spans="1:11">
      <c r="A147" s="24"/>
      <c r="B147" s="24"/>
      <c r="C147" s="24"/>
      <c r="D147" s="189" t="s">
        <v>408</v>
      </c>
      <c r="E147" s="189" t="s">
        <v>414</v>
      </c>
      <c r="F147" s="189" t="s">
        <v>618</v>
      </c>
      <c r="G147" s="190" t="s">
        <v>394</v>
      </c>
      <c r="H147" s="189" t="s">
        <v>619</v>
      </c>
      <c r="I147" s="190" t="s">
        <v>398</v>
      </c>
      <c r="J147" s="190" t="s">
        <v>399</v>
      </c>
      <c r="K147" s="189" t="s">
        <v>618</v>
      </c>
    </row>
    <row r="148" s="1" customFormat="1" ht="22.5" customHeight="1" spans="1:11">
      <c r="A148" s="24"/>
      <c r="B148" s="24"/>
      <c r="C148" s="24"/>
      <c r="D148" s="189" t="s">
        <v>416</v>
      </c>
      <c r="E148" s="189" t="s">
        <v>417</v>
      </c>
      <c r="F148" s="189" t="s">
        <v>620</v>
      </c>
      <c r="G148" s="190" t="s">
        <v>378</v>
      </c>
      <c r="H148" s="189" t="s">
        <v>391</v>
      </c>
      <c r="I148" s="190" t="s">
        <v>392</v>
      </c>
      <c r="J148" s="190" t="s">
        <v>381</v>
      </c>
      <c r="K148" s="189" t="s">
        <v>621</v>
      </c>
    </row>
  </sheetData>
  <mergeCells count="2">
    <mergeCell ref="A3:J3"/>
    <mergeCell ref="A4:I4"/>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州对下转移支付预算表09-1</vt:lpstr>
      <vt:lpstr>州对下转移支付绩效目标表09-2</vt:lpstr>
      <vt:lpstr>新增资产配置表10</vt:lpstr>
      <vt:lpstr>中央转移支付补助项目支出预算表11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永不逝去锝阳光</cp:lastModifiedBy>
  <dcterms:created xsi:type="dcterms:W3CDTF">2025-01-21T02:50:00Z</dcterms:created>
  <dcterms:modified xsi:type="dcterms:W3CDTF">2025-12-30T03:36:29Z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9D200F1682624F29AF35F17E1BE06769_13</vt:lpwstr>
  </property>
  <property fmtid="{D5CDD505-2E9C-101B-9397-08002B2CF9AE}" pid="3" name="KSOProductBuildVer">
    <vt:lpwstr>2052-12.1.0.24034</vt:lpwstr>
  </property>
  <property fmtid="{D5CDD505-2E9C-101B-9397-08002B2CF9AE}" pid="4" name="CalculationRule">
    <vt:i4>0</vt:i4>
  </property>
</Properties>
</file>